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ohsuitg.sharepoint.com/sites/PROJ.BSR/Shared Documents/General/BSR BILLING/Analysis Requests/"/>
    </mc:Choice>
  </mc:AlternateContent>
  <xr:revisionPtr revIDLastSave="81" documentId="13_ncr:1_{9AC94FD9-2B60-41E2-9F0E-36AA76D0017C}" xr6:coauthVersionLast="47" xr6:coauthVersionMax="47" xr10:uidLastSave="{1823928C-FD7C-4810-BEDE-DD1D9CE84136}"/>
  <bookViews>
    <workbookView xWindow="6660" yWindow="0" windowWidth="16065" windowHeight="12150" firstSheet="1" xr2:uid="{D508A554-4CF5-504A-9928-31C5044D9CC6}"/>
  </bookViews>
  <sheets>
    <sheet name=" Analysis Request Form" sheetId="1" r:id="rId1"/>
    <sheet name="Sample Inventory" sheetId="2" r:id="rId2"/>
    <sheet name="CORE USE ONLY Billing Summary" sheetId="3" state="hidden" r:id="rId3"/>
    <sheet name="LIST" sheetId="4" state="hidden" r:id="rId4"/>
    <sheet name="CORE USE ONLY ASTD_1" sheetId="5" state="hidden" r:id="rId5"/>
    <sheet name="CORE USE ONLY ASTD_2" sheetId="6" state="hidden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3" l="1"/>
  <c r="K215" i="6"/>
  <c r="K214" i="6"/>
  <c r="K213" i="6"/>
  <c r="J212" i="6"/>
  <c r="K212" i="6" s="1"/>
  <c r="K211" i="6"/>
  <c r="J211" i="6"/>
  <c r="J210" i="6"/>
  <c r="K210" i="6" s="1"/>
  <c r="J209" i="6"/>
  <c r="K209" i="6" s="1"/>
  <c r="K208" i="6"/>
  <c r="J208" i="6"/>
  <c r="J207" i="6"/>
  <c r="K207" i="6" s="1"/>
  <c r="K206" i="6"/>
  <c r="J206" i="6"/>
  <c r="K205" i="6"/>
  <c r="J205" i="6"/>
  <c r="J204" i="6"/>
  <c r="K204" i="6" s="1"/>
  <c r="J203" i="6"/>
  <c r="K203" i="6" s="1"/>
  <c r="J202" i="6"/>
  <c r="K202" i="6" s="1"/>
  <c r="J201" i="6"/>
  <c r="K201" i="6" s="1"/>
  <c r="K200" i="6"/>
  <c r="J200" i="6"/>
  <c r="K199" i="6"/>
  <c r="J199" i="6"/>
  <c r="J198" i="6"/>
  <c r="K198" i="6" s="1"/>
  <c r="J197" i="6"/>
  <c r="K197" i="6" s="1"/>
  <c r="J196" i="6"/>
  <c r="K196" i="6" s="1"/>
  <c r="J195" i="6"/>
  <c r="K195" i="6" s="1"/>
  <c r="K194" i="6"/>
  <c r="J194" i="6"/>
  <c r="K193" i="6"/>
  <c r="J193" i="6"/>
  <c r="J192" i="6"/>
  <c r="K192" i="6" s="1"/>
  <c r="J191" i="6"/>
  <c r="K191" i="6" s="1"/>
  <c r="J190" i="6"/>
  <c r="K190" i="6" s="1"/>
  <c r="J189" i="6"/>
  <c r="K189" i="6" s="1"/>
  <c r="K188" i="6"/>
  <c r="J188" i="6"/>
  <c r="K187" i="6"/>
  <c r="J187" i="6"/>
  <c r="J186" i="6"/>
  <c r="K186" i="6" s="1"/>
  <c r="J185" i="6"/>
  <c r="K185" i="6" s="1"/>
  <c r="J184" i="6"/>
  <c r="K184" i="6" s="1"/>
  <c r="J183" i="6"/>
  <c r="K183" i="6" s="1"/>
  <c r="K182" i="6"/>
  <c r="J182" i="6"/>
  <c r="K181" i="6"/>
  <c r="J181" i="6"/>
  <c r="J180" i="6"/>
  <c r="K180" i="6" s="1"/>
  <c r="J179" i="6"/>
  <c r="K179" i="6" s="1"/>
  <c r="J178" i="6"/>
  <c r="K178" i="6" s="1"/>
  <c r="J177" i="6"/>
  <c r="K177" i="6" s="1"/>
  <c r="K176" i="6"/>
  <c r="J176" i="6"/>
  <c r="K175" i="6"/>
  <c r="J175" i="6"/>
  <c r="J174" i="6"/>
  <c r="K174" i="6" s="1"/>
  <c r="J173" i="6"/>
  <c r="K173" i="6" s="1"/>
  <c r="J172" i="6"/>
  <c r="K172" i="6" s="1"/>
  <c r="J171" i="6"/>
  <c r="K171" i="6" s="1"/>
  <c r="K169" i="6"/>
  <c r="J169" i="6"/>
  <c r="K168" i="6"/>
  <c r="J168" i="6"/>
  <c r="J167" i="6"/>
  <c r="K167" i="6" s="1"/>
  <c r="J166" i="6"/>
  <c r="K166" i="6" s="1"/>
  <c r="J165" i="6"/>
  <c r="K165" i="6" s="1"/>
  <c r="J164" i="6"/>
  <c r="K164" i="6" s="1"/>
  <c r="K163" i="6"/>
  <c r="J163" i="6"/>
  <c r="K162" i="6"/>
  <c r="J162" i="6"/>
  <c r="J161" i="6"/>
  <c r="K161" i="6" s="1"/>
  <c r="J160" i="6"/>
  <c r="K160" i="6" s="1"/>
  <c r="J159" i="6"/>
  <c r="K159" i="6" s="1"/>
  <c r="J158" i="6"/>
  <c r="K158" i="6" s="1"/>
  <c r="K157" i="6"/>
  <c r="J157" i="6"/>
  <c r="K156" i="6"/>
  <c r="J156" i="6"/>
  <c r="J155" i="6"/>
  <c r="K155" i="6" s="1"/>
  <c r="J154" i="6"/>
  <c r="K154" i="6" s="1"/>
  <c r="J153" i="6"/>
  <c r="K153" i="6" s="1"/>
  <c r="J152" i="6"/>
  <c r="K152" i="6" s="1"/>
  <c r="K151" i="6"/>
  <c r="J151" i="6"/>
  <c r="K150" i="6"/>
  <c r="J150" i="6"/>
  <c r="J149" i="6"/>
  <c r="K149" i="6" s="1"/>
  <c r="J148" i="6"/>
  <c r="K148" i="6" s="1"/>
  <c r="J147" i="6"/>
  <c r="K147" i="6" s="1"/>
  <c r="J146" i="6"/>
  <c r="K146" i="6" s="1"/>
  <c r="K145" i="6"/>
  <c r="J145" i="6"/>
  <c r="K144" i="6"/>
  <c r="J144" i="6"/>
  <c r="J143" i="6"/>
  <c r="K143" i="6" s="1"/>
  <c r="J142" i="6"/>
  <c r="K142" i="6" s="1"/>
  <c r="J141" i="6"/>
  <c r="K141" i="6" s="1"/>
  <c r="J140" i="6"/>
  <c r="K140" i="6" s="1"/>
  <c r="K139" i="6"/>
  <c r="J139" i="6"/>
  <c r="K138" i="6"/>
  <c r="J138" i="6"/>
  <c r="J137" i="6"/>
  <c r="K137" i="6" s="1"/>
  <c r="J136" i="6"/>
  <c r="K136" i="6" s="1"/>
  <c r="J135" i="6"/>
  <c r="K135" i="6" s="1"/>
  <c r="J133" i="6"/>
  <c r="K133" i="6" s="1"/>
  <c r="K132" i="6"/>
  <c r="J132" i="6"/>
  <c r="K131" i="6"/>
  <c r="J131" i="6"/>
  <c r="J130" i="6"/>
  <c r="K130" i="6" s="1"/>
  <c r="J129" i="6"/>
  <c r="K129" i="6" s="1"/>
  <c r="J128" i="6"/>
  <c r="K128" i="6" s="1"/>
  <c r="J127" i="6"/>
  <c r="K127" i="6" s="1"/>
  <c r="K126" i="6"/>
  <c r="J126" i="6"/>
  <c r="K125" i="6"/>
  <c r="J125" i="6"/>
  <c r="J124" i="6"/>
  <c r="K124" i="6" s="1"/>
  <c r="J123" i="6"/>
  <c r="K123" i="6" s="1"/>
  <c r="J122" i="6"/>
  <c r="K122" i="6" s="1"/>
  <c r="J121" i="6"/>
  <c r="K121" i="6" s="1"/>
  <c r="K120" i="6"/>
  <c r="J120" i="6"/>
  <c r="K119" i="6"/>
  <c r="J119" i="6"/>
  <c r="J118" i="6"/>
  <c r="K118" i="6" s="1"/>
  <c r="J117" i="6"/>
  <c r="K117" i="6" s="1"/>
  <c r="J116" i="6"/>
  <c r="K116" i="6" s="1"/>
  <c r="J115" i="6"/>
  <c r="K115" i="6" s="1"/>
  <c r="K114" i="6"/>
  <c r="J114" i="6"/>
  <c r="K112" i="6"/>
  <c r="J112" i="6"/>
  <c r="J111" i="6"/>
  <c r="K111" i="6" s="1"/>
  <c r="J110" i="6"/>
  <c r="K110" i="6" s="1"/>
  <c r="J109" i="6"/>
  <c r="K109" i="6" s="1"/>
  <c r="J108" i="6"/>
  <c r="K108" i="6" s="1"/>
  <c r="K107" i="6"/>
  <c r="J107" i="6"/>
  <c r="K106" i="6"/>
  <c r="J106" i="6"/>
  <c r="J105" i="6"/>
  <c r="K105" i="6" s="1"/>
  <c r="J104" i="6"/>
  <c r="K104" i="6" s="1"/>
  <c r="J103" i="6"/>
  <c r="K103" i="6" s="1"/>
  <c r="J102" i="6"/>
  <c r="K102" i="6" s="1"/>
  <c r="K101" i="6"/>
  <c r="J101" i="6"/>
  <c r="K100" i="6"/>
  <c r="J100" i="6"/>
  <c r="J99" i="6"/>
  <c r="K99" i="6" s="1"/>
  <c r="J98" i="6"/>
  <c r="K98" i="6" s="1"/>
  <c r="J97" i="6"/>
  <c r="K97" i="6" s="1"/>
  <c r="J96" i="6"/>
  <c r="K96" i="6" s="1"/>
  <c r="K95" i="6"/>
  <c r="J95" i="6"/>
  <c r="K94" i="6"/>
  <c r="J94" i="6"/>
  <c r="J93" i="6"/>
  <c r="K93" i="6" s="1"/>
  <c r="J92" i="6"/>
  <c r="K92" i="6" s="1"/>
  <c r="J91" i="6"/>
  <c r="K91" i="6" s="1"/>
  <c r="J90" i="6"/>
  <c r="K90" i="6" s="1"/>
  <c r="K89" i="6"/>
  <c r="J89" i="6"/>
  <c r="K88" i="6"/>
  <c r="J88" i="6"/>
  <c r="J87" i="6"/>
  <c r="K87" i="6" s="1"/>
  <c r="J86" i="6"/>
  <c r="K86" i="6" s="1"/>
  <c r="J84" i="6"/>
  <c r="K84" i="6" s="1"/>
  <c r="J83" i="6"/>
  <c r="K83" i="6" s="1"/>
  <c r="K82" i="6"/>
  <c r="J82" i="6"/>
  <c r="K81" i="6"/>
  <c r="J81" i="6"/>
  <c r="J80" i="6"/>
  <c r="K80" i="6" s="1"/>
  <c r="J79" i="6"/>
  <c r="K79" i="6" s="1"/>
  <c r="J78" i="6"/>
  <c r="K78" i="6" s="1"/>
  <c r="J77" i="6"/>
  <c r="K77" i="6" s="1"/>
  <c r="K76" i="6"/>
  <c r="J76" i="6"/>
  <c r="K75" i="6"/>
  <c r="J75" i="6"/>
  <c r="J74" i="6"/>
  <c r="K74" i="6" s="1"/>
  <c r="J73" i="6"/>
  <c r="K73" i="6" s="1"/>
  <c r="J72" i="6"/>
  <c r="K72" i="6" s="1"/>
  <c r="J71" i="6"/>
  <c r="K71" i="6" s="1"/>
  <c r="K70" i="6"/>
  <c r="J70" i="6"/>
  <c r="K69" i="6"/>
  <c r="J69" i="6"/>
  <c r="J68" i="6"/>
  <c r="K68" i="6" s="1"/>
  <c r="J67" i="6"/>
  <c r="K67" i="6" s="1"/>
  <c r="J66" i="6"/>
  <c r="K66" i="6" s="1"/>
  <c r="J65" i="6"/>
  <c r="K65" i="6" s="1"/>
  <c r="K64" i="6"/>
  <c r="J64" i="6"/>
  <c r="K63" i="6"/>
  <c r="J63" i="6"/>
  <c r="J62" i="6"/>
  <c r="K62" i="6" s="1"/>
  <c r="J61" i="6"/>
  <c r="K61" i="6" s="1"/>
  <c r="J60" i="6"/>
  <c r="K60" i="6" s="1"/>
  <c r="J59" i="6"/>
  <c r="K59" i="6" s="1"/>
  <c r="K57" i="6"/>
  <c r="J57" i="6"/>
  <c r="K56" i="6"/>
  <c r="J56" i="6"/>
  <c r="J55" i="6"/>
  <c r="K55" i="6" s="1"/>
  <c r="J54" i="6"/>
  <c r="K54" i="6" s="1"/>
  <c r="J53" i="6"/>
  <c r="K53" i="6" s="1"/>
  <c r="J52" i="6"/>
  <c r="K52" i="6" s="1"/>
  <c r="K51" i="6"/>
  <c r="J51" i="6"/>
  <c r="K50" i="6"/>
  <c r="J50" i="6"/>
  <c r="S49" i="6"/>
  <c r="K49" i="6"/>
  <c r="J49" i="6"/>
  <c r="J48" i="6"/>
  <c r="K48" i="6" s="1"/>
  <c r="J47" i="6"/>
  <c r="K47" i="6" s="1"/>
  <c r="R46" i="6"/>
  <c r="S48" i="6" s="1"/>
  <c r="Q46" i="6"/>
  <c r="O46" i="6"/>
  <c r="J46" i="6"/>
  <c r="K46" i="6" s="1"/>
  <c r="J45" i="6"/>
  <c r="J44" i="6"/>
  <c r="K44" i="6" s="1"/>
  <c r="J43" i="6"/>
  <c r="K43" i="6" s="1"/>
  <c r="J42" i="6"/>
  <c r="K42" i="6" s="1"/>
  <c r="K41" i="6"/>
  <c r="J41" i="6"/>
  <c r="J40" i="6"/>
  <c r="K40" i="6" s="1"/>
  <c r="J39" i="6"/>
  <c r="K39" i="6" s="1"/>
  <c r="J38" i="6"/>
  <c r="K38" i="6" s="1"/>
  <c r="J37" i="6"/>
  <c r="K37" i="6" s="1"/>
  <c r="J36" i="6"/>
  <c r="K36" i="6" s="1"/>
  <c r="K35" i="6"/>
  <c r="J35" i="6"/>
  <c r="J34" i="6"/>
  <c r="K34" i="6" s="1"/>
  <c r="J33" i="6"/>
  <c r="K33" i="6" s="1"/>
  <c r="J32" i="6"/>
  <c r="K32" i="6" s="1"/>
  <c r="J31" i="6"/>
  <c r="K31" i="6" s="1"/>
  <c r="J30" i="6"/>
  <c r="K30" i="6" s="1"/>
  <c r="K29" i="6"/>
  <c r="J29" i="6"/>
  <c r="J28" i="6"/>
  <c r="K28" i="6" s="1"/>
  <c r="J27" i="6"/>
  <c r="K27" i="6" s="1"/>
  <c r="J26" i="6"/>
  <c r="K26" i="6" s="1"/>
  <c r="J25" i="6"/>
  <c r="K25" i="6" s="1"/>
  <c r="J24" i="6"/>
  <c r="K24" i="6" s="1"/>
  <c r="K23" i="6"/>
  <c r="J23" i="6"/>
  <c r="J22" i="6"/>
  <c r="K22" i="6" s="1"/>
  <c r="J21" i="6"/>
  <c r="K21" i="6" s="1"/>
  <c r="K20" i="6"/>
  <c r="J20" i="6"/>
  <c r="J19" i="6"/>
  <c r="K19" i="6" s="1"/>
  <c r="J18" i="6"/>
  <c r="K18" i="6" s="1"/>
  <c r="K17" i="6"/>
  <c r="J17" i="6"/>
  <c r="J16" i="6"/>
  <c r="K16" i="6" s="1"/>
  <c r="J15" i="6"/>
  <c r="K15" i="6" s="1"/>
  <c r="J14" i="6"/>
  <c r="K14" i="6" s="1"/>
  <c r="J13" i="6"/>
  <c r="K13" i="6" s="1"/>
  <c r="J12" i="6"/>
  <c r="K12" i="6" s="1"/>
  <c r="K11" i="6"/>
  <c r="J11" i="6"/>
  <c r="J10" i="6"/>
  <c r="K10" i="6" s="1"/>
  <c r="K216" i="6" s="1"/>
  <c r="K217" i="6" s="1"/>
  <c r="J45" i="5" l="1"/>
  <c r="E28" i="3" l="1"/>
  <c r="E29" i="3"/>
  <c r="E30" i="3"/>
  <c r="E31" i="3"/>
  <c r="E32" i="3"/>
  <c r="E33" i="3"/>
  <c r="E27" i="3"/>
  <c r="F27" i="3" s="1"/>
  <c r="E7" i="3"/>
  <c r="F7" i="3" s="1"/>
  <c r="F28" i="3"/>
  <c r="F29" i="3"/>
  <c r="F30" i="3"/>
  <c r="F31" i="3"/>
  <c r="F32" i="3"/>
  <c r="F33" i="3"/>
  <c r="E19" i="3"/>
  <c r="G19" i="3" s="1"/>
  <c r="E14" i="3"/>
  <c r="G23" i="3"/>
  <c r="G22" i="3"/>
  <c r="G21" i="3"/>
  <c r="G20" i="3"/>
  <c r="G18" i="3"/>
  <c r="G17" i="3"/>
  <c r="G16" i="3"/>
  <c r="G15" i="3"/>
  <c r="C23" i="3"/>
  <c r="C22" i="3"/>
  <c r="C21" i="3"/>
  <c r="C20" i="3"/>
  <c r="C16" i="3"/>
  <c r="C17" i="3"/>
  <c r="C18" i="3"/>
  <c r="C15" i="3"/>
  <c r="E8" i="3"/>
  <c r="H23" i="3" l="1"/>
  <c r="F8" i="3" l="1"/>
  <c r="K215" i="5"/>
  <c r="K214" i="5"/>
  <c r="K213" i="5"/>
  <c r="J212" i="5"/>
  <c r="K212" i="5" s="1"/>
  <c r="J211" i="5"/>
  <c r="K211" i="5" s="1"/>
  <c r="J210" i="5"/>
  <c r="K210" i="5" s="1"/>
  <c r="J209" i="5"/>
  <c r="K209" i="5" s="1"/>
  <c r="J208" i="5"/>
  <c r="K208" i="5" s="1"/>
  <c r="J207" i="5"/>
  <c r="K207" i="5" s="1"/>
  <c r="J206" i="5"/>
  <c r="K206" i="5" s="1"/>
  <c r="J205" i="5"/>
  <c r="K205" i="5" s="1"/>
  <c r="J204" i="5"/>
  <c r="K204" i="5" s="1"/>
  <c r="J203" i="5"/>
  <c r="K203" i="5" s="1"/>
  <c r="J202" i="5"/>
  <c r="K202" i="5" s="1"/>
  <c r="J201" i="5"/>
  <c r="K201" i="5" s="1"/>
  <c r="J200" i="5"/>
  <c r="K200" i="5" s="1"/>
  <c r="J199" i="5"/>
  <c r="K199" i="5" s="1"/>
  <c r="J198" i="5"/>
  <c r="K198" i="5" s="1"/>
  <c r="J197" i="5"/>
  <c r="K197" i="5" s="1"/>
  <c r="J196" i="5"/>
  <c r="K196" i="5" s="1"/>
  <c r="J195" i="5"/>
  <c r="K195" i="5" s="1"/>
  <c r="J194" i="5"/>
  <c r="K194" i="5" s="1"/>
  <c r="J193" i="5"/>
  <c r="K193" i="5" s="1"/>
  <c r="J192" i="5"/>
  <c r="K192" i="5" s="1"/>
  <c r="J191" i="5"/>
  <c r="K191" i="5" s="1"/>
  <c r="J190" i="5"/>
  <c r="K190" i="5" s="1"/>
  <c r="J189" i="5"/>
  <c r="K189" i="5" s="1"/>
  <c r="J188" i="5"/>
  <c r="K188" i="5" s="1"/>
  <c r="J187" i="5"/>
  <c r="K187" i="5" s="1"/>
  <c r="J186" i="5"/>
  <c r="K186" i="5" s="1"/>
  <c r="J185" i="5"/>
  <c r="K185" i="5" s="1"/>
  <c r="J184" i="5"/>
  <c r="K184" i="5" s="1"/>
  <c r="J183" i="5"/>
  <c r="K183" i="5" s="1"/>
  <c r="J182" i="5"/>
  <c r="K182" i="5" s="1"/>
  <c r="J181" i="5"/>
  <c r="K181" i="5" s="1"/>
  <c r="J180" i="5"/>
  <c r="K180" i="5" s="1"/>
  <c r="J179" i="5"/>
  <c r="K179" i="5" s="1"/>
  <c r="J178" i="5"/>
  <c r="K178" i="5" s="1"/>
  <c r="J177" i="5"/>
  <c r="K177" i="5" s="1"/>
  <c r="J176" i="5"/>
  <c r="K176" i="5" s="1"/>
  <c r="J175" i="5"/>
  <c r="K175" i="5" s="1"/>
  <c r="J174" i="5"/>
  <c r="K174" i="5" s="1"/>
  <c r="J173" i="5"/>
  <c r="K173" i="5" s="1"/>
  <c r="J172" i="5"/>
  <c r="K172" i="5" s="1"/>
  <c r="J171" i="5"/>
  <c r="K171" i="5" s="1"/>
  <c r="J169" i="5"/>
  <c r="K169" i="5" s="1"/>
  <c r="K168" i="5"/>
  <c r="J168" i="5"/>
  <c r="J167" i="5"/>
  <c r="K167" i="5" s="1"/>
  <c r="J166" i="5"/>
  <c r="K166" i="5" s="1"/>
  <c r="J165" i="5"/>
  <c r="K165" i="5" s="1"/>
  <c r="J164" i="5"/>
  <c r="K164" i="5" s="1"/>
  <c r="J163" i="5"/>
  <c r="K163" i="5" s="1"/>
  <c r="J162" i="5"/>
  <c r="K162" i="5" s="1"/>
  <c r="J161" i="5"/>
  <c r="K161" i="5" s="1"/>
  <c r="J160" i="5"/>
  <c r="K160" i="5" s="1"/>
  <c r="J159" i="5"/>
  <c r="K159" i="5" s="1"/>
  <c r="J158" i="5"/>
  <c r="K158" i="5" s="1"/>
  <c r="J157" i="5"/>
  <c r="K157" i="5" s="1"/>
  <c r="J156" i="5"/>
  <c r="K156" i="5" s="1"/>
  <c r="J155" i="5"/>
  <c r="K155" i="5" s="1"/>
  <c r="J154" i="5"/>
  <c r="K154" i="5" s="1"/>
  <c r="J153" i="5"/>
  <c r="K153" i="5" s="1"/>
  <c r="J152" i="5"/>
  <c r="K152" i="5" s="1"/>
  <c r="J151" i="5"/>
  <c r="K151" i="5" s="1"/>
  <c r="J150" i="5"/>
  <c r="K150" i="5" s="1"/>
  <c r="J149" i="5"/>
  <c r="K149" i="5" s="1"/>
  <c r="J148" i="5"/>
  <c r="K148" i="5" s="1"/>
  <c r="J147" i="5"/>
  <c r="K147" i="5" s="1"/>
  <c r="J146" i="5"/>
  <c r="K146" i="5" s="1"/>
  <c r="J145" i="5"/>
  <c r="K145" i="5" s="1"/>
  <c r="J144" i="5"/>
  <c r="K144" i="5" s="1"/>
  <c r="J143" i="5"/>
  <c r="K143" i="5" s="1"/>
  <c r="J142" i="5"/>
  <c r="K142" i="5" s="1"/>
  <c r="J141" i="5"/>
  <c r="K141" i="5" s="1"/>
  <c r="J140" i="5"/>
  <c r="K140" i="5" s="1"/>
  <c r="J139" i="5"/>
  <c r="K139" i="5" s="1"/>
  <c r="J138" i="5"/>
  <c r="K138" i="5" s="1"/>
  <c r="J137" i="5"/>
  <c r="K137" i="5" s="1"/>
  <c r="J136" i="5"/>
  <c r="K136" i="5" s="1"/>
  <c r="J135" i="5"/>
  <c r="K135" i="5" s="1"/>
  <c r="J133" i="5"/>
  <c r="K133" i="5" s="1"/>
  <c r="J132" i="5"/>
  <c r="K132" i="5" s="1"/>
  <c r="J131" i="5"/>
  <c r="K131" i="5" s="1"/>
  <c r="J130" i="5"/>
  <c r="K130" i="5" s="1"/>
  <c r="J129" i="5"/>
  <c r="K129" i="5" s="1"/>
  <c r="J128" i="5"/>
  <c r="K128" i="5" s="1"/>
  <c r="J127" i="5"/>
  <c r="K127" i="5" s="1"/>
  <c r="J126" i="5"/>
  <c r="K126" i="5" s="1"/>
  <c r="J125" i="5"/>
  <c r="K125" i="5" s="1"/>
  <c r="J124" i="5"/>
  <c r="K124" i="5" s="1"/>
  <c r="J123" i="5"/>
  <c r="K123" i="5" s="1"/>
  <c r="J122" i="5"/>
  <c r="K122" i="5" s="1"/>
  <c r="J121" i="5"/>
  <c r="K121" i="5" s="1"/>
  <c r="J120" i="5"/>
  <c r="K120" i="5" s="1"/>
  <c r="J119" i="5"/>
  <c r="K119" i="5" s="1"/>
  <c r="J118" i="5"/>
  <c r="K118" i="5" s="1"/>
  <c r="J117" i="5"/>
  <c r="K117" i="5" s="1"/>
  <c r="J116" i="5"/>
  <c r="K116" i="5" s="1"/>
  <c r="J115" i="5"/>
  <c r="K115" i="5" s="1"/>
  <c r="J114" i="5"/>
  <c r="K114" i="5" s="1"/>
  <c r="J112" i="5"/>
  <c r="K112" i="5" s="1"/>
  <c r="J111" i="5"/>
  <c r="K111" i="5" s="1"/>
  <c r="J110" i="5"/>
  <c r="K110" i="5" s="1"/>
  <c r="J109" i="5"/>
  <c r="K109" i="5" s="1"/>
  <c r="J108" i="5"/>
  <c r="K108" i="5" s="1"/>
  <c r="J107" i="5"/>
  <c r="K107" i="5" s="1"/>
  <c r="J106" i="5"/>
  <c r="K106" i="5" s="1"/>
  <c r="J105" i="5"/>
  <c r="K105" i="5" s="1"/>
  <c r="J104" i="5"/>
  <c r="K104" i="5" s="1"/>
  <c r="J103" i="5"/>
  <c r="K103" i="5" s="1"/>
  <c r="J102" i="5"/>
  <c r="K102" i="5" s="1"/>
  <c r="J101" i="5"/>
  <c r="K101" i="5" s="1"/>
  <c r="J100" i="5"/>
  <c r="K100" i="5" s="1"/>
  <c r="J99" i="5"/>
  <c r="K99" i="5" s="1"/>
  <c r="J98" i="5"/>
  <c r="K98" i="5" s="1"/>
  <c r="J97" i="5"/>
  <c r="K97" i="5" s="1"/>
  <c r="J96" i="5"/>
  <c r="K96" i="5" s="1"/>
  <c r="J95" i="5"/>
  <c r="K95" i="5" s="1"/>
  <c r="J94" i="5"/>
  <c r="K94" i="5" s="1"/>
  <c r="J93" i="5"/>
  <c r="K93" i="5" s="1"/>
  <c r="J92" i="5"/>
  <c r="K92" i="5" s="1"/>
  <c r="J91" i="5"/>
  <c r="K91" i="5" s="1"/>
  <c r="J90" i="5"/>
  <c r="K90" i="5" s="1"/>
  <c r="J89" i="5"/>
  <c r="K89" i="5" s="1"/>
  <c r="J88" i="5"/>
  <c r="K88" i="5" s="1"/>
  <c r="J87" i="5"/>
  <c r="K87" i="5" s="1"/>
  <c r="J86" i="5"/>
  <c r="K86" i="5" s="1"/>
  <c r="J84" i="5"/>
  <c r="K84" i="5" s="1"/>
  <c r="J83" i="5"/>
  <c r="K83" i="5" s="1"/>
  <c r="J82" i="5"/>
  <c r="K82" i="5" s="1"/>
  <c r="J81" i="5"/>
  <c r="K81" i="5" s="1"/>
  <c r="J80" i="5"/>
  <c r="K80" i="5" s="1"/>
  <c r="J79" i="5"/>
  <c r="K79" i="5" s="1"/>
  <c r="J78" i="5"/>
  <c r="K78" i="5" s="1"/>
  <c r="J77" i="5"/>
  <c r="K77" i="5" s="1"/>
  <c r="J76" i="5"/>
  <c r="K76" i="5" s="1"/>
  <c r="J75" i="5"/>
  <c r="K75" i="5" s="1"/>
  <c r="J74" i="5"/>
  <c r="K74" i="5" s="1"/>
  <c r="J73" i="5"/>
  <c r="K73" i="5" s="1"/>
  <c r="J72" i="5"/>
  <c r="K72" i="5" s="1"/>
  <c r="J71" i="5"/>
  <c r="K71" i="5" s="1"/>
  <c r="J70" i="5"/>
  <c r="K70" i="5" s="1"/>
  <c r="J69" i="5"/>
  <c r="K69" i="5" s="1"/>
  <c r="J68" i="5"/>
  <c r="K68" i="5" s="1"/>
  <c r="J67" i="5"/>
  <c r="K67" i="5" s="1"/>
  <c r="J66" i="5"/>
  <c r="K66" i="5" s="1"/>
  <c r="J65" i="5"/>
  <c r="K65" i="5" s="1"/>
  <c r="J64" i="5"/>
  <c r="K64" i="5" s="1"/>
  <c r="J63" i="5"/>
  <c r="K63" i="5" s="1"/>
  <c r="J62" i="5"/>
  <c r="K62" i="5" s="1"/>
  <c r="J61" i="5"/>
  <c r="K61" i="5" s="1"/>
  <c r="J60" i="5"/>
  <c r="K60" i="5" s="1"/>
  <c r="J59" i="5"/>
  <c r="K59" i="5" s="1"/>
  <c r="J57" i="5"/>
  <c r="K57" i="5" s="1"/>
  <c r="J56" i="5"/>
  <c r="K56" i="5" s="1"/>
  <c r="J55" i="5"/>
  <c r="K55" i="5" s="1"/>
  <c r="J54" i="5"/>
  <c r="K54" i="5" s="1"/>
  <c r="J53" i="5"/>
  <c r="K53" i="5" s="1"/>
  <c r="J52" i="5"/>
  <c r="K52" i="5" s="1"/>
  <c r="J51" i="5"/>
  <c r="K51" i="5" s="1"/>
  <c r="J50" i="5"/>
  <c r="K50" i="5" s="1"/>
  <c r="J49" i="5"/>
  <c r="K49" i="5" s="1"/>
  <c r="J48" i="5"/>
  <c r="K48" i="5" s="1"/>
  <c r="J47" i="5"/>
  <c r="K47" i="5" s="1"/>
  <c r="O46" i="5"/>
  <c r="Q46" i="5" s="1"/>
  <c r="R46" i="5" s="1"/>
  <c r="S48" i="5" s="1"/>
  <c r="J46" i="5"/>
  <c r="K46" i="5" s="1"/>
  <c r="J44" i="5"/>
  <c r="K44" i="5" s="1"/>
  <c r="J43" i="5"/>
  <c r="K43" i="5" s="1"/>
  <c r="J42" i="5"/>
  <c r="K42" i="5" s="1"/>
  <c r="J41" i="5"/>
  <c r="K41" i="5" s="1"/>
  <c r="J40" i="5"/>
  <c r="K40" i="5" s="1"/>
  <c r="J39" i="5"/>
  <c r="K39" i="5" s="1"/>
  <c r="J38" i="5"/>
  <c r="K38" i="5" s="1"/>
  <c r="J37" i="5"/>
  <c r="K37" i="5" s="1"/>
  <c r="J36" i="5"/>
  <c r="K36" i="5" s="1"/>
  <c r="J35" i="5"/>
  <c r="K35" i="5" s="1"/>
  <c r="J34" i="5"/>
  <c r="K34" i="5" s="1"/>
  <c r="J33" i="5"/>
  <c r="K33" i="5" s="1"/>
  <c r="J32" i="5"/>
  <c r="K32" i="5" s="1"/>
  <c r="J31" i="5"/>
  <c r="K31" i="5" s="1"/>
  <c r="J30" i="5"/>
  <c r="K30" i="5" s="1"/>
  <c r="J29" i="5"/>
  <c r="K29" i="5" s="1"/>
  <c r="J28" i="5"/>
  <c r="K28" i="5" s="1"/>
  <c r="J27" i="5"/>
  <c r="K27" i="5" s="1"/>
  <c r="J26" i="5"/>
  <c r="K26" i="5" s="1"/>
  <c r="J25" i="5"/>
  <c r="K25" i="5" s="1"/>
  <c r="J24" i="5"/>
  <c r="K24" i="5" s="1"/>
  <c r="J23" i="5"/>
  <c r="K23" i="5" s="1"/>
  <c r="J22" i="5"/>
  <c r="K22" i="5" s="1"/>
  <c r="J21" i="5"/>
  <c r="K21" i="5" s="1"/>
  <c r="J20" i="5"/>
  <c r="K20" i="5" s="1"/>
  <c r="J19" i="5"/>
  <c r="K19" i="5" s="1"/>
  <c r="J18" i="5"/>
  <c r="K18" i="5" s="1"/>
  <c r="J17" i="5"/>
  <c r="K17" i="5" s="1"/>
  <c r="J16" i="5"/>
  <c r="K16" i="5" s="1"/>
  <c r="J15" i="5"/>
  <c r="K15" i="5" s="1"/>
  <c r="J14" i="5"/>
  <c r="K14" i="5" s="1"/>
  <c r="J13" i="5"/>
  <c r="K13" i="5" s="1"/>
  <c r="J12" i="5"/>
  <c r="K12" i="5" s="1"/>
  <c r="J11" i="5"/>
  <c r="K11" i="5" s="1"/>
  <c r="J10" i="5"/>
  <c r="K10" i="5" s="1"/>
  <c r="K216" i="5" l="1"/>
  <c r="S49" i="5"/>
  <c r="K217" i="5" l="1"/>
  <c r="G14" i="3"/>
  <c r="H18" i="3" s="1"/>
  <c r="I18" i="3" s="1"/>
  <c r="E64" i="4"/>
  <c r="D64" i="4"/>
  <c r="E63" i="4"/>
  <c r="D6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Dr. Dennis Koop</author>
  </authors>
  <commentList>
    <comment ref="M46" authorId="0" shapeId="0" xr:uid="{DD1FDEC7-189A-CF48-A352-F2E032805ADA}">
      <text>
        <r>
          <rPr>
            <b/>
            <sz val="8"/>
            <color rgb="FF000000"/>
            <rFont val="Tahoma"/>
            <family val="2"/>
          </rPr>
          <t xml:space="preserve">Type total number
</t>
        </r>
        <r>
          <rPr>
            <b/>
            <sz val="8"/>
            <color rgb="FF000000"/>
            <rFont val="Tahoma"/>
            <family val="2"/>
          </rPr>
          <t>of samples/STDS/Blanks</t>
        </r>
      </text>
    </comment>
    <comment ref="N46" authorId="0" shapeId="0" xr:uid="{156F975C-06FA-4E48-ACFD-D999E2224E1E}">
      <text>
        <r>
          <rPr>
            <b/>
            <sz val="8"/>
            <color rgb="FF000000"/>
            <rFont val="Tahoma"/>
            <family val="2"/>
          </rPr>
          <t>Type in run time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46" authorId="0" shapeId="0" xr:uid="{C52F7B50-F5DA-FC4F-90F4-EB9DB55F95A0}">
      <text>
        <r>
          <rPr>
            <b/>
            <sz val="8"/>
            <color rgb="FF000000"/>
            <rFont val="Tahoma"/>
            <family val="2"/>
          </rPr>
          <t>Enter the flow rate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46" authorId="0" shapeId="0" xr:uid="{E9B8F7D7-2AC8-EB41-BAFA-28BB13647F3A}">
      <text>
        <r>
          <rPr>
            <b/>
            <sz val="8"/>
            <color rgb="FF000000"/>
            <rFont val="Tahoma"/>
            <family val="2"/>
          </rPr>
          <t>Do Not Type in this cell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R46" authorId="0" shapeId="0" xr:uid="{32A744AF-E898-9247-A971-5E7CAE480CFA}">
      <text>
        <r>
          <rPr>
            <b/>
            <sz val="8"/>
            <color rgb="FF000000"/>
            <rFont val="Tahoma"/>
            <family val="2"/>
          </rPr>
          <t>Do Not Type in this cell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Dr. Dennis Koop</author>
  </authors>
  <commentList>
    <comment ref="M46" authorId="0" shapeId="0" xr:uid="{3BA3981F-9338-440D-9F2C-C690F30F08CB}">
      <text>
        <r>
          <rPr>
            <b/>
            <sz val="8"/>
            <color rgb="FF000000"/>
            <rFont val="Tahoma"/>
            <family val="2"/>
          </rPr>
          <t xml:space="preserve">Type total number
</t>
        </r>
        <r>
          <rPr>
            <b/>
            <sz val="8"/>
            <color rgb="FF000000"/>
            <rFont val="Tahoma"/>
            <family val="2"/>
          </rPr>
          <t>of samples/STDS/Blanks</t>
        </r>
      </text>
    </comment>
    <comment ref="N46" authorId="0" shapeId="0" xr:uid="{07D31B88-E924-4F3F-8229-50129917A726}">
      <text>
        <r>
          <rPr>
            <b/>
            <sz val="8"/>
            <color rgb="FF000000"/>
            <rFont val="Tahoma"/>
            <family val="2"/>
          </rPr>
          <t>Type in run time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46" authorId="0" shapeId="0" xr:uid="{9FD9A690-2D9B-4277-8CBB-CBFC02A32F36}">
      <text>
        <r>
          <rPr>
            <b/>
            <sz val="8"/>
            <color rgb="FF000000"/>
            <rFont val="Tahoma"/>
            <family val="2"/>
          </rPr>
          <t>Enter the flow rate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46" authorId="0" shapeId="0" xr:uid="{BCB1209A-CE1A-4041-A7D2-C8CFD2B37084}">
      <text>
        <r>
          <rPr>
            <b/>
            <sz val="8"/>
            <color rgb="FF000000"/>
            <rFont val="Tahoma"/>
            <family val="2"/>
          </rPr>
          <t>Do Not Type in this cell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R46" authorId="0" shapeId="0" xr:uid="{5E86D3A6-E036-4767-AB43-50F83D0AEDBB}">
      <text>
        <r>
          <rPr>
            <b/>
            <sz val="8"/>
            <color rgb="FF000000"/>
            <rFont val="Tahoma"/>
            <family val="2"/>
          </rPr>
          <t>Do Not Type in this cell</t>
        </r>
      </text>
    </comment>
  </commentList>
</comments>
</file>

<file path=xl/sharedStrings.xml><?xml version="1.0" encoding="utf-8"?>
<sst xmlns="http://schemas.openxmlformats.org/spreadsheetml/2006/main" count="2529" uniqueCount="801">
  <si>
    <t>BioAnalytical Shared Resource/Pharmacokinetics (BSR/PK) Core Facility Analysis Request Form</t>
  </si>
  <si>
    <t>Core Location:</t>
  </si>
  <si>
    <t>Richard Jones Hall 3340 (RJH 3340)</t>
  </si>
  <si>
    <t>Oregon Health &amp; Science University                                       3181 SW Sam Jackson Park Road, Portland, OR 97239</t>
  </si>
  <si>
    <t>Core Telephone:</t>
  </si>
  <si>
    <t>503-494-8034</t>
  </si>
  <si>
    <t>Core Email(s):</t>
  </si>
  <si>
    <t>debarber@ohsu.edu</t>
  </si>
  <si>
    <t>Dr. Andrea DeBarber (BSR/PK Core Director)</t>
  </si>
  <si>
    <t>luoj@ohsu.edu</t>
  </si>
  <si>
    <t>Jenny Luo</t>
  </si>
  <si>
    <t>bleylel@ohsu.edu</t>
  </si>
  <si>
    <t>Lisa Bleyle</t>
  </si>
  <si>
    <t>reyespim@ohsu.edu</t>
  </si>
  <si>
    <t>Gladis Reyes</t>
  </si>
  <si>
    <t>OHSU Investigators/submitters complete only green sections (if external complete also orange sections)</t>
  </si>
  <si>
    <t>Please submit this form by email at sample submission AND print and provide with samples</t>
  </si>
  <si>
    <t>Contact Name:</t>
  </si>
  <si>
    <t>Phone:</t>
  </si>
  <si>
    <t>Email:</t>
  </si>
  <si>
    <t>PI:</t>
  </si>
  <si>
    <t>Department:</t>
  </si>
  <si>
    <t>If not OHSU, Institute:</t>
  </si>
  <si>
    <t>If not OHSU, Institute address:</t>
  </si>
  <si>
    <t>If OHSU Seed Fund Award, provide alias:</t>
  </si>
  <si>
    <t>OHSU Fiscal Authority (optional, please provide FA if available):</t>
  </si>
  <si>
    <t>OHSU Billing Alias (check alias associated with PI in iLabs):</t>
  </si>
  <si>
    <t>If not to PI, bill to (check alias associated with this person in iLabs):</t>
  </si>
  <si>
    <t>Alternate Billing Contact (e.g. if ilabs not used)</t>
  </si>
  <si>
    <t>Dates samples submitted (please complete sample inventory tab):</t>
  </si>
  <si>
    <t>Matrix (e.g. plasma/serum) and anticoagulant (e.g. EDTA/heparin):</t>
  </si>
  <si>
    <t>Species (e.g. human/primate/mouse/rat):</t>
  </si>
  <si>
    <t>Comments:</t>
  </si>
  <si>
    <t>(please let us know any special requirments for handling, if toxic, light sensitive, etc.)</t>
  </si>
  <si>
    <t>Estimate ID (DATE_PI surname_ANALYTE_MATRIX _estimate):</t>
  </si>
  <si>
    <t>Method Development (T&amp;M fees) cost estimate provided:</t>
  </si>
  <si>
    <t>CMSA cost estimate provided:</t>
  </si>
  <si>
    <t>CMSA billing code name used:</t>
  </si>
  <si>
    <t>PO (format: YYMMDD_PI SURNAME or COMPANY NAME_ANALYTE(S)):</t>
  </si>
  <si>
    <t>Indicate if SEED Fund billed (yes/no), add to seed fund tracker:</t>
  </si>
  <si>
    <t>Results file name (format: YYMMDD_ASSAY_PI):</t>
  </si>
  <si>
    <t>Billing ID*:</t>
  </si>
  <si>
    <t>Date billing submitted:</t>
  </si>
  <si>
    <t>Billing submitted by:</t>
  </si>
  <si>
    <t>BSR/PK Core staff complete blue sections; save completed file as YYMMDD_PI Surname_analytes (use sample submission date)</t>
  </si>
  <si>
    <t>*Billing ID format:</t>
  </si>
  <si>
    <t>YYMMDD_PI SURNAME or COMPANY NAME_ANALYST SURNAME_INSTRUMENT_ANALYTES(S)_T&amp;M FEES</t>
  </si>
  <si>
    <t>YYMMDD_PI SURNAME or COMPANY NAME_ANALYST SURNAME_INSTRUMENT_ANALYTES(S)_CMSA</t>
  </si>
  <si>
    <t xml:space="preserve">*please provide sample inventory and, if appropriate, any additional sample information along with sample volumes etc. </t>
  </si>
  <si>
    <t>Sample ID*</t>
  </si>
  <si>
    <t>Core ID</t>
  </si>
  <si>
    <t>Please Enter Billing Information:</t>
  </si>
  <si>
    <t>CMSA</t>
  </si>
  <si>
    <t>Client type</t>
  </si>
  <si>
    <t>Number of Samples</t>
  </si>
  <si>
    <t>Cost/Sample</t>
  </si>
  <si>
    <t>Total:</t>
  </si>
  <si>
    <t>CMSA 1</t>
  </si>
  <si>
    <t>n/a</t>
  </si>
  <si>
    <t>Internal</t>
  </si>
  <si>
    <t>CMSA 2</t>
  </si>
  <si>
    <t>Date</t>
  </si>
  <si>
    <t>Client Type</t>
  </si>
  <si>
    <t>Code</t>
  </si>
  <si>
    <t>Hours</t>
  </si>
  <si>
    <t>Price</t>
  </si>
  <si>
    <t>Subtotal</t>
  </si>
  <si>
    <t>Exp Sum</t>
  </si>
  <si>
    <t>Explanation</t>
  </si>
  <si>
    <t>Supplies</t>
  </si>
  <si>
    <t>ASTD</t>
  </si>
  <si>
    <t>Instrument (choose from drop down menu under code)</t>
  </si>
  <si>
    <t>QTRAP 5500 USE</t>
  </si>
  <si>
    <t>Personnel</t>
  </si>
  <si>
    <t>CASP</t>
  </si>
  <si>
    <t>Setup</t>
  </si>
  <si>
    <t>CMSS</t>
  </si>
  <si>
    <t>Assay Dev</t>
  </si>
  <si>
    <t>CMAD</t>
  </si>
  <si>
    <t>Select Billing Type</t>
  </si>
  <si>
    <t>Total</t>
  </si>
  <si>
    <t>Billing 1</t>
  </si>
  <si>
    <t>OHSU</t>
  </si>
  <si>
    <t>Billing 2</t>
  </si>
  <si>
    <t>Billing 3</t>
  </si>
  <si>
    <t>Billing 4</t>
  </si>
  <si>
    <t>Billing 5</t>
  </si>
  <si>
    <t>Billing 6</t>
  </si>
  <si>
    <t>Billing 7</t>
  </si>
  <si>
    <t>Multipliers to use for calculations</t>
  </si>
  <si>
    <t>External Academic</t>
  </si>
  <si>
    <t>External Corporate</t>
  </si>
  <si>
    <t>MS Samples for Core Assays</t>
  </si>
  <si>
    <t>Qualitative Analysis Rates:</t>
  </si>
  <si>
    <t>Ext. Educational</t>
  </si>
  <si>
    <t>Ext. Commercial</t>
  </si>
  <si>
    <t>Use Rates:</t>
  </si>
  <si>
    <t>GCMS USE</t>
  </si>
  <si>
    <t>MS Flow Injection Analysis 1-9</t>
  </si>
  <si>
    <t>QTRAP4000A USE</t>
  </si>
  <si>
    <t>CMSA_1</t>
  </si>
  <si>
    <t>MS Flow Injection Analysis 10-49</t>
  </si>
  <si>
    <t>QTRAP 5500 PLUS USE</t>
  </si>
  <si>
    <t>MS Flow Injection Analysis &gt;50</t>
  </si>
  <si>
    <t>CMSA_2</t>
  </si>
  <si>
    <t>CMSA_Crash_Plate_LG</t>
  </si>
  <si>
    <t>HPLC-UV-MS Purity Analysis 1-9</t>
  </si>
  <si>
    <t>HiRES</t>
  </si>
  <si>
    <t>CMSA_3</t>
  </si>
  <si>
    <t>CMSA_Crash_vial_LG</t>
  </si>
  <si>
    <t>HPLC-UV-MS Purity Analysis 10-49</t>
  </si>
  <si>
    <t>CMSA_4</t>
  </si>
  <si>
    <t>CMSA_TissueCrash_plate_LG</t>
  </si>
  <si>
    <t>HPLC-UV-MS Purity Analysis 50-100</t>
  </si>
  <si>
    <t>CMSA_5</t>
  </si>
  <si>
    <t>CMSA_TissueCrash_vial_LG</t>
  </si>
  <si>
    <t>HPLC-UV-MS Purity Analysis &gt;100</t>
  </si>
  <si>
    <t>CMSA_6</t>
  </si>
  <si>
    <t>CMSA_plasma SPE_vial_LG</t>
  </si>
  <si>
    <t xml:space="preserve">Weighing Charge </t>
  </si>
  <si>
    <t>Training Rates:</t>
  </si>
  <si>
    <t>CMSA_7</t>
  </si>
  <si>
    <t>CMSA_Tissue SPE_vial_LG</t>
  </si>
  <si>
    <t xml:space="preserve">GCMS_no deriv. </t>
  </si>
  <si>
    <t>GCMS TRAINING</t>
  </si>
  <si>
    <t>CMSA_8</t>
  </si>
  <si>
    <t>CMSA_GCMS_Crash_vial_LG</t>
  </si>
  <si>
    <t xml:space="preserve">GCMS_plus deriv. </t>
  </si>
  <si>
    <t>QTRAP 4000A PLUS TRAINING</t>
  </si>
  <si>
    <t>CMSA_9</t>
  </si>
  <si>
    <t>CMSA_Crash_plate_SM</t>
  </si>
  <si>
    <t>QTRAP 5500 PLUS TRAINING</t>
  </si>
  <si>
    <t>CMSA_10</t>
  </si>
  <si>
    <t>CMSA_Crash_vial_SM</t>
  </si>
  <si>
    <t>QTRAP 5500 TRAINING</t>
  </si>
  <si>
    <t>CMSA_11</t>
  </si>
  <si>
    <t>CMSA_TissueCrash_plate_SM</t>
  </si>
  <si>
    <t>HiRES TRAINING</t>
  </si>
  <si>
    <t>CMSA_12</t>
  </si>
  <si>
    <t>CMSA_TissueCrash_vial_SM</t>
  </si>
  <si>
    <t>CMSA_13</t>
  </si>
  <si>
    <t>CMSA_plasma SPE_vial_SM</t>
  </si>
  <si>
    <t>CMSA_14</t>
  </si>
  <si>
    <t>CMSA_Tissue SPE_vial_SM</t>
  </si>
  <si>
    <t>Staff Rates:</t>
  </si>
  <si>
    <t>CMSA_15</t>
  </si>
  <si>
    <t>CMSA_GCMS_Crash_vial_SM</t>
  </si>
  <si>
    <t>Sample Prep/Data Analysis (staff fee)</t>
  </si>
  <si>
    <t>CMSA_16</t>
  </si>
  <si>
    <t>CMSA_7KC_FREE_4000_LT BATCH</t>
  </si>
  <si>
    <t>Assay Set Up Fee/Cleaning Fee (staff fee)</t>
  </si>
  <si>
    <t>CMSA_17</t>
  </si>
  <si>
    <t>CMSA_7KC_FREE_4000_SM BATCH</t>
  </si>
  <si>
    <t>Assay Development (director fee)</t>
  </si>
  <si>
    <t>CMSA_18</t>
  </si>
  <si>
    <t>CMSA_ACYLCARNIT_4000_LG BATCH</t>
  </si>
  <si>
    <t>CMSA_19</t>
  </si>
  <si>
    <t>CMSA_ALLO_FREE_4000_LG BATCH</t>
  </si>
  <si>
    <t>CMSA_20</t>
  </si>
  <si>
    <t>CMSA_Amiodarone_5500_LG BATCH</t>
  </si>
  <si>
    <t>CMSA_21</t>
  </si>
  <si>
    <t>CMSA_APAP_4000_LG BATCH</t>
  </si>
  <si>
    <t>CMSA_22</t>
  </si>
  <si>
    <t>CMSA_BILE ACIDS_4000_LG BATCH</t>
  </si>
  <si>
    <t>CMSA_23</t>
  </si>
  <si>
    <t>CMSA_CANNABIN_plasma_5500_FULL PLATE</t>
  </si>
  <si>
    <t>CMSA_24</t>
  </si>
  <si>
    <t>CMSA_CANNABIN_plasma_5500_PART PLATE</t>
  </si>
  <si>
    <t>CMSA_25</t>
  </si>
  <si>
    <t>CMSA_cGMP_4000_LG BATCH</t>
  </si>
  <si>
    <t>CMSA_26</t>
  </si>
  <si>
    <t>CMSA_CHIR LIP ACID_4000_LG BATCH</t>
  </si>
  <si>
    <t>CMSA_27</t>
  </si>
  <si>
    <t>CMSA_DOA_4000_LG BATCH</t>
  </si>
  <si>
    <t>CMSA_28</t>
  </si>
  <si>
    <t>CMSA_DOA_4000_SM BATCH</t>
  </si>
  <si>
    <t>CMSA_29</t>
  </si>
  <si>
    <t>CMSA_endocannabinoid_4000_LG BATCH</t>
  </si>
  <si>
    <t>CMSA_30</t>
  </si>
  <si>
    <t>CMSA_FAME TISSUE_GCMS_LG BATCH</t>
  </si>
  <si>
    <t>CMSA_31</t>
  </si>
  <si>
    <t>CMSA_FAME_GCMS_LG BATCH</t>
  </si>
  <si>
    <t>CMSA_32</t>
  </si>
  <si>
    <t>CMSA_FAME_PUFA_GCMS_LG BATCH</t>
  </si>
  <si>
    <t>CMSA_33</t>
  </si>
  <si>
    <t>CMSA_GC-1_Brain_5500_LG BATCH</t>
  </si>
  <si>
    <t>CMSA_34</t>
  </si>
  <si>
    <t>CMSA_GC-1_Plasma_5500_LG BATCH</t>
  </si>
  <si>
    <t>CMSA_35</t>
  </si>
  <si>
    <t>CMSA_GLUCOSE_plasma_LG BATCH</t>
  </si>
  <si>
    <t>CMSA_36</t>
  </si>
  <si>
    <t>CMSA_GLUT ACID_5500_LG BATCH</t>
  </si>
  <si>
    <t>CMSA_37</t>
  </si>
  <si>
    <t>CMSA_Grapiprant_4000_LG BATCH</t>
  </si>
  <si>
    <t>CMSA_38</t>
  </si>
  <si>
    <t>CMSA_HIST_1MHIST_4000_LG BATCH</t>
  </si>
  <si>
    <t>CMSA_39</t>
  </si>
  <si>
    <t>CMSA_IBR RUX VEN_4000_LG BATCH</t>
  </si>
  <si>
    <t>CMSA_40</t>
  </si>
  <si>
    <t>CMSA_Iohexol_4000_LG BATCH</t>
  </si>
  <si>
    <t>CMSA_41</t>
  </si>
  <si>
    <t>CMSA_Iohexol_4000_SM BATCH</t>
  </si>
  <si>
    <t>CMSA_42</t>
  </si>
  <si>
    <t>CMSA_LDOPA_4000_LG BATCH</t>
  </si>
  <si>
    <t>CMSA_43</t>
  </si>
  <si>
    <t>CMSA_LIP ACID_4000_LG BATCH</t>
  </si>
  <si>
    <t>CMSA_44</t>
  </si>
  <si>
    <t>CMSA_MITOQ_4000_LG BATCH</t>
  </si>
  <si>
    <t>CMSA_45</t>
  </si>
  <si>
    <t>CMSA_MPA_4000_LG BATCH</t>
  </si>
  <si>
    <t>CMSA_46</t>
  </si>
  <si>
    <t>CMSA_NICOT_4000_LG BATCH</t>
  </si>
  <si>
    <t>CMSA_47</t>
  </si>
  <si>
    <t>CMSA_nucleotides_4000_LG BATCH</t>
  </si>
  <si>
    <t>CMSA_48</t>
  </si>
  <si>
    <t>CMSA_PKI_4000_SM BATCH</t>
  </si>
  <si>
    <t>CMSA_49</t>
  </si>
  <si>
    <t>CMSA_POLIDOCAN_4000_SM BATCH</t>
  </si>
  <si>
    <t>CMSA_50</t>
  </si>
  <si>
    <t>CMSA_PROSTAGL_5500_LG BATCH</t>
  </si>
  <si>
    <t>CMSA_51</t>
  </si>
  <si>
    <t>CMSA_PROSTAGL_5500_SM BATCH</t>
  </si>
  <si>
    <t>CMSA_52</t>
  </si>
  <si>
    <t>CMSA_PTAD_VIT D_5500</t>
  </si>
  <si>
    <t>CMSA_53</t>
  </si>
  <si>
    <t>CMSA_PUFA_4000_LG BATCH</t>
  </si>
  <si>
    <t>CMSA_54</t>
  </si>
  <si>
    <t>CMSA_RAPAMYCIN_4000_LG BATCH</t>
  </si>
  <si>
    <t>CMSA_55</t>
  </si>
  <si>
    <t>CMSA_TRyKAT_Breastmilk_5500_LG BATCH</t>
  </si>
  <si>
    <t>CMSA_56</t>
  </si>
  <si>
    <t>CMSA_TRyKAT_Plasma_5500_LG BATCH</t>
  </si>
  <si>
    <t>CMSA_57</t>
  </si>
  <si>
    <t>CMSA_TRyKAT_TISSUE_5500_LG BATCH</t>
  </si>
  <si>
    <t>CMSA_58</t>
  </si>
  <si>
    <t>CMSA_Venetoclax_4000_LG BATCH</t>
  </si>
  <si>
    <t>CMSA_59</t>
  </si>
  <si>
    <t>CMSA_Eicosanoids_LLE_5500</t>
  </si>
  <si>
    <t>CMSA_60</t>
  </si>
  <si>
    <t>CMSA_Eicosanoids_SPE_5500</t>
  </si>
  <si>
    <t>CMSA_61</t>
  </si>
  <si>
    <t>CMSA_PKI_4000_LG BATCH</t>
  </si>
  <si>
    <t>CMSA_62</t>
  </si>
  <si>
    <t>CMSA_ORG_4000_LG BATCH</t>
  </si>
  <si>
    <t>CMSA_63</t>
  </si>
  <si>
    <t>CMSA_OXYLIPID_PLASMA_SM BATCH</t>
  </si>
  <si>
    <t>CMSA_64</t>
  </si>
  <si>
    <t>CMSA_PFB FAS_GCMS_LG BATCH</t>
  </si>
  <si>
    <t>CMSA_65</t>
  </si>
  <si>
    <t>CMSA_TAC CR_dbs_5500_Mouse</t>
  </si>
  <si>
    <t>CMSA_66</t>
  </si>
  <si>
    <t>CMSA_TAC CR_dbs_5500_HUMAN</t>
  </si>
  <si>
    <t>ENTER THE TOTAL AMOUNT OF EACH ITEM USED</t>
  </si>
  <si>
    <t>ASTD COST CALCULATION WORKSHEET</t>
  </si>
  <si>
    <t>Supply</t>
  </si>
  <si>
    <t>Description</t>
  </si>
  <si>
    <t>Vendor</t>
  </si>
  <si>
    <t>Catalog Number</t>
  </si>
  <si>
    <t>Purchase Amount</t>
  </si>
  <si>
    <t>Purchase Price</t>
  </si>
  <si>
    <t>Unit</t>
  </si>
  <si>
    <t>Quantity</t>
  </si>
  <si>
    <t>Unit Cost</t>
  </si>
  <si>
    <t>Assay Total</t>
  </si>
  <si>
    <t>SPE</t>
  </si>
  <si>
    <t>Oasis HLB</t>
  </si>
  <si>
    <t>1cc/10 mg</t>
  </si>
  <si>
    <t>Waters</t>
  </si>
  <si>
    <t>186000383</t>
  </si>
  <si>
    <t>Box of 100</t>
  </si>
  <si>
    <t>each</t>
  </si>
  <si>
    <t>1cc/30 mg</t>
  </si>
  <si>
    <t>WAT094225</t>
  </si>
  <si>
    <t>3cc/60 mg</t>
  </si>
  <si>
    <t>WAT094226</t>
  </si>
  <si>
    <t>6 cc/150 mg</t>
  </si>
  <si>
    <t>Box of 30</t>
  </si>
  <si>
    <t>6 cc/200 mg</t>
  </si>
  <si>
    <t>WAT106202</t>
  </si>
  <si>
    <t>96well plate/10mg</t>
  </si>
  <si>
    <t>Box of 1</t>
  </si>
  <si>
    <t>Oasis HLB Prime</t>
  </si>
  <si>
    <t>u elution plate</t>
  </si>
  <si>
    <t>186008052</t>
  </si>
  <si>
    <t>elution plate 10 mg</t>
  </si>
  <si>
    <t>186008053</t>
  </si>
  <si>
    <t>elution plate 30 mg</t>
  </si>
  <si>
    <t>186008054</t>
  </si>
  <si>
    <t>1cc</t>
  </si>
  <si>
    <t>186008055</t>
  </si>
  <si>
    <t>Box 100</t>
  </si>
  <si>
    <t>60 mg</t>
  </si>
  <si>
    <t>186008056</t>
  </si>
  <si>
    <t>200 mg</t>
  </si>
  <si>
    <t>186008057</t>
  </si>
  <si>
    <t>Box 30</t>
  </si>
  <si>
    <t>Bond Elut LRC Certify</t>
  </si>
  <si>
    <t>130 mg</t>
  </si>
  <si>
    <t>Agilent</t>
  </si>
  <si>
    <t>12113050</t>
  </si>
  <si>
    <t>Box 50</t>
  </si>
  <si>
    <t>Oasis alumina B</t>
  </si>
  <si>
    <t>1 cc/100 mg</t>
  </si>
  <si>
    <t>WAT023580</t>
  </si>
  <si>
    <t>3cc/500 mg</t>
  </si>
  <si>
    <t>WAT020825</t>
  </si>
  <si>
    <t>Box of 50</t>
  </si>
  <si>
    <t>Waters Sep Pak Plus C18</t>
  </si>
  <si>
    <t>WAT020515</t>
  </si>
  <si>
    <t>Waters Sep Pak Plus Si</t>
  </si>
  <si>
    <t>WAT020520</t>
  </si>
  <si>
    <t>Strata XAW</t>
  </si>
  <si>
    <t>3mls/200mg</t>
  </si>
  <si>
    <t>Phenomenex</t>
  </si>
  <si>
    <t>8B-S038-EBJ</t>
  </si>
  <si>
    <t>3mls/100mg</t>
  </si>
  <si>
    <t>8B-S038-FBJ</t>
  </si>
  <si>
    <t>Strata  Protein IMPACT precipitation plate</t>
  </si>
  <si>
    <t>96 well plate</t>
  </si>
  <si>
    <t>CE0-7565</t>
  </si>
  <si>
    <t>Box of 2</t>
  </si>
  <si>
    <t>Strata</t>
  </si>
  <si>
    <t>96 well collection plate</t>
  </si>
  <si>
    <t>CE0-8201</t>
  </si>
  <si>
    <t>Strata C18-E</t>
  </si>
  <si>
    <t>12mls/500 mg</t>
  </si>
  <si>
    <t>8B-S001-HDG</t>
  </si>
  <si>
    <t>Box of 20</t>
  </si>
  <si>
    <t>Strata SDB-L Styrene-Divinlybenzene</t>
  </si>
  <si>
    <t>1ml/100mg</t>
  </si>
  <si>
    <t>8B-S014-EAK</t>
  </si>
  <si>
    <t>Strata NH2</t>
  </si>
  <si>
    <t>8B-S009-EAK</t>
  </si>
  <si>
    <t>Strata-X Polymeric reverse phase</t>
  </si>
  <si>
    <t>3mls/60mg</t>
  </si>
  <si>
    <t>8B-S100-UBJ</t>
  </si>
  <si>
    <t>6 mls/500 mg</t>
  </si>
  <si>
    <t>8B-S100-HCH</t>
  </si>
  <si>
    <t>Bond Elut c-18</t>
  </si>
  <si>
    <t>3ml/100mg</t>
  </si>
  <si>
    <t>12102099</t>
  </si>
  <si>
    <t>50/pk</t>
  </si>
  <si>
    <t>3ml/130mg</t>
  </si>
  <si>
    <t>12102051</t>
  </si>
  <si>
    <t>Biotage Isolute SI</t>
  </si>
  <si>
    <t>10ml/100mg</t>
  </si>
  <si>
    <t>Biotage</t>
  </si>
  <si>
    <t>460-0010-G</t>
  </si>
  <si>
    <t>96 well plate 400 ul</t>
  </si>
  <si>
    <t>820-0400-P01</t>
  </si>
  <si>
    <t>400 ul</t>
  </si>
  <si>
    <t>820-0055-B</t>
  </si>
  <si>
    <t>1 ml</t>
  </si>
  <si>
    <t>820-0140-C</t>
  </si>
  <si>
    <t>Biotage SLE+</t>
  </si>
  <si>
    <t>2 ml</t>
  </si>
  <si>
    <t>820-0290-D</t>
  </si>
  <si>
    <t>Box 20</t>
  </si>
  <si>
    <t>5 ml</t>
  </si>
  <si>
    <t>820-0690-E</t>
  </si>
  <si>
    <t>Biotage Isolute C18 (EC)</t>
  </si>
  <si>
    <t>100 mg/3ml</t>
  </si>
  <si>
    <t>221-0010-B</t>
  </si>
  <si>
    <t>30 ul collection kit (take home style kits)</t>
  </si>
  <si>
    <t>Neoteryx</t>
  </si>
  <si>
    <t>NC29879998</t>
  </si>
  <si>
    <t>29 pk collection kit</t>
  </si>
  <si>
    <t># Samples</t>
  </si>
  <si>
    <t>Run Time</t>
  </si>
  <si>
    <t>mls/min</t>
  </si>
  <si>
    <t>TOTAL</t>
  </si>
  <si>
    <t>Per Solvent</t>
  </si>
  <si>
    <t>20 ul collection kit (take home style kits)</t>
  </si>
  <si>
    <t>NC2980146</t>
  </si>
  <si>
    <t>30 pk collection kit</t>
  </si>
  <si>
    <t>EMR Lipid</t>
  </si>
  <si>
    <t>EMR Lipid 1 ml/40 mg cartridge</t>
  </si>
  <si>
    <t>5190-1002</t>
  </si>
  <si>
    <t>Running Buffer Calculation</t>
  </si>
  <si>
    <t>EMR Lipid 40 mg/96 well plate</t>
  </si>
  <si>
    <t>5190-1001</t>
  </si>
  <si>
    <t>Total Volume+ purge</t>
  </si>
  <si>
    <t>Waters 1 ml round bottom collection plate</t>
  </si>
  <si>
    <t>186002481</t>
  </si>
  <si>
    <t>run time</t>
  </si>
  <si>
    <t>Waters 2 ml round bottom collection plate</t>
  </si>
  <si>
    <t>WAT058958</t>
  </si>
  <si>
    <t>Poly propylene cap mat</t>
  </si>
  <si>
    <t>(storage)</t>
  </si>
  <si>
    <t>186002483</t>
  </si>
  <si>
    <t xml:space="preserve">Cap-mat, 96 well, pre-slit silicone </t>
  </si>
  <si>
    <t>(for autosampler-pre-slit)</t>
  </si>
  <si>
    <t>186006332</t>
  </si>
  <si>
    <t>5/pk</t>
  </si>
  <si>
    <t>2.2 ml PP 96 well DWP</t>
  </si>
  <si>
    <t>13-882-53</t>
  </si>
  <si>
    <t>Brand/ThermoFisher</t>
  </si>
  <si>
    <t>701354</t>
  </si>
  <si>
    <t>24/pk</t>
  </si>
  <si>
    <t>96 well plates, deep well, 1.1</t>
  </si>
  <si>
    <t>ThermoFisher</t>
  </si>
  <si>
    <t>NC1757610</t>
  </si>
  <si>
    <t>case of 50</t>
  </si>
  <si>
    <t>Acroprep filter plate, 1uM GF</t>
  </si>
  <si>
    <t>NC0552868</t>
  </si>
  <si>
    <t>pk of 5</t>
  </si>
  <si>
    <t>Silicone mat for 96 well plates (1.1 DW)</t>
  </si>
  <si>
    <t>Nurnberg Scientific</t>
  </si>
  <si>
    <t>230-0374</t>
  </si>
  <si>
    <t>96 well, plates, glass coated</t>
  </si>
  <si>
    <t>v bottom well, 1.2 ml</t>
  </si>
  <si>
    <t>Thermo Fisher</t>
  </si>
  <si>
    <t>03-253-928</t>
  </si>
  <si>
    <t>10/pk</t>
  </si>
  <si>
    <t>Solvents</t>
  </si>
  <si>
    <t>Water, MS Grade</t>
  </si>
  <si>
    <t>600-30-78</t>
  </si>
  <si>
    <t>4-4L</t>
  </si>
  <si>
    <t>Methanol, MS Grade</t>
  </si>
  <si>
    <t>A456-4</t>
  </si>
  <si>
    <t>Acetonitrile, MS Grade</t>
  </si>
  <si>
    <t>60-002-72</t>
  </si>
  <si>
    <t>Ethyl Acetate</t>
  </si>
  <si>
    <t>HPLC, GC grade</t>
  </si>
  <si>
    <t>MEX02411</t>
  </si>
  <si>
    <t>Heptane</t>
  </si>
  <si>
    <t xml:space="preserve">BJ </t>
  </si>
  <si>
    <t>60-010-33</t>
  </si>
  <si>
    <t>Hexane UV</t>
  </si>
  <si>
    <t>60-010-65</t>
  </si>
  <si>
    <t>2-Propanol (isopropanol)</t>
  </si>
  <si>
    <t>JT Baker</t>
  </si>
  <si>
    <t>VWR</t>
  </si>
  <si>
    <t>JT9095-3</t>
  </si>
  <si>
    <t>Ethanol</t>
  </si>
  <si>
    <t>Chromasolv</t>
  </si>
  <si>
    <t>60-005-59</t>
  </si>
  <si>
    <t>Toluene</t>
  </si>
  <si>
    <t>for HPLC, GC</t>
  </si>
  <si>
    <t>BJ347-4</t>
  </si>
  <si>
    <t>chloroform</t>
  </si>
  <si>
    <t xml:space="preserve">HPLC </t>
  </si>
  <si>
    <t>C607SK</t>
  </si>
  <si>
    <t>4L</t>
  </si>
  <si>
    <t>Acetone</t>
  </si>
  <si>
    <t>A949-4</t>
  </si>
  <si>
    <t>DMF</t>
  </si>
  <si>
    <t>ACS</t>
  </si>
  <si>
    <t>DX1730-6</t>
  </si>
  <si>
    <t>500 mls</t>
  </si>
  <si>
    <t>Acetyl Chloride</t>
  </si>
  <si>
    <t>puriss</t>
  </si>
  <si>
    <t>Sigma Aldrich</t>
  </si>
  <si>
    <t>00990</t>
  </si>
  <si>
    <t>100 mls</t>
  </si>
  <si>
    <t>PFB (pentafluorbenzylbromide)</t>
  </si>
  <si>
    <t>90257-5G</t>
  </si>
  <si>
    <t>5 g</t>
  </si>
  <si>
    <t>Dansyl Chloride</t>
  </si>
  <si>
    <t>03641</t>
  </si>
  <si>
    <t>100 mg</t>
  </si>
  <si>
    <t>1 mg</t>
  </si>
  <si>
    <t>Ethyl Ether</t>
  </si>
  <si>
    <t>E198-4</t>
  </si>
  <si>
    <t>tert-butyl methyl ether</t>
  </si>
  <si>
    <t>AA40477K7</t>
  </si>
  <si>
    <t>Isooctane</t>
  </si>
  <si>
    <t>2,2,4-trimethylpentane</t>
  </si>
  <si>
    <t>O296SK-1</t>
  </si>
  <si>
    <t>1L</t>
  </si>
  <si>
    <t>PBS</t>
  </si>
  <si>
    <t>10-010-023</t>
  </si>
  <si>
    <t>G6PDH</t>
  </si>
  <si>
    <t>core</t>
  </si>
  <si>
    <t>G6378</t>
  </si>
  <si>
    <t>3 U</t>
  </si>
  <si>
    <t>RS w/o MG</t>
  </si>
  <si>
    <t xml:space="preserve">core </t>
  </si>
  <si>
    <t>UDPGA</t>
  </si>
  <si>
    <t>U6751</t>
  </si>
  <si>
    <t>MgCl2</t>
  </si>
  <si>
    <t>M1028-100ml</t>
  </si>
  <si>
    <t>alamethacin</t>
  </si>
  <si>
    <t>A5361-500 ul</t>
  </si>
  <si>
    <t>500 ul</t>
  </si>
  <si>
    <r>
      <t xml:space="preserve">5 </t>
    </r>
    <r>
      <rPr>
        <sz val="10"/>
        <color theme="1"/>
        <rFont val="Calibri"/>
        <family val="2"/>
      </rPr>
      <t>µ</t>
    </r>
    <r>
      <rPr>
        <sz val="12"/>
        <color theme="1"/>
        <rFont val="Aptos Narrow"/>
        <family val="2"/>
        <scheme val="minor"/>
      </rPr>
      <t>l</t>
    </r>
  </si>
  <si>
    <t>BSTFA + 1% TMCS (each 10x 1 ml ampules)</t>
  </si>
  <si>
    <t>TS-38831</t>
  </si>
  <si>
    <t>10x1 ml ampule</t>
  </si>
  <si>
    <t>1 ml ampule</t>
  </si>
  <si>
    <t xml:space="preserve">MOX </t>
  </si>
  <si>
    <t>TS-45950</t>
  </si>
  <si>
    <t>10 mls</t>
  </si>
  <si>
    <t>Biologicals</t>
  </si>
  <si>
    <t>Human Plasma, pooled, K2EDTA</t>
  </si>
  <si>
    <t>Innovative Research</t>
  </si>
  <si>
    <t>IPLAWBK2E100ML</t>
  </si>
  <si>
    <t>Human Plasma, pooled, K3EDTA</t>
  </si>
  <si>
    <t>IPLAWBK3E100ML</t>
  </si>
  <si>
    <t>Human Plasma, pooled, NaEDTA</t>
  </si>
  <si>
    <t>IPLAWBNAE100ML</t>
  </si>
  <si>
    <t>Human Plasma, pooled, NaCitrate</t>
  </si>
  <si>
    <t>IPLAWBNAC100ML</t>
  </si>
  <si>
    <t>Human Plasma, pooled, LiHeparin</t>
  </si>
  <si>
    <t>IPLAWBLIH100ML</t>
  </si>
  <si>
    <t>Human Plasma, pooled, NaHeparin</t>
  </si>
  <si>
    <t>IPLAWBNAH100ML</t>
  </si>
  <si>
    <t>SP1070, defribinated human, double charcoal stripped serum</t>
  </si>
  <si>
    <t>Goldenwest Bio</t>
  </si>
  <si>
    <t>SP1070</t>
  </si>
  <si>
    <t>Murine Plasma</t>
  </si>
  <si>
    <t>CD-1 pool (other strains special request and much higher price)</t>
  </si>
  <si>
    <t>IGMSCD1PLAK2E10ML</t>
  </si>
  <si>
    <t>Rat Plasma</t>
  </si>
  <si>
    <t>Sprague Dawley pool (other strains are special request, price differential)</t>
  </si>
  <si>
    <t>IRTSDPLAK2E10ML</t>
  </si>
  <si>
    <t>Human Whole Blood</t>
  </si>
  <si>
    <t>IWB1K2E10ML</t>
  </si>
  <si>
    <t>Mouse Brain</t>
  </si>
  <si>
    <t xml:space="preserve">CD-1  </t>
  </si>
  <si>
    <t>IGMSBCBR</t>
  </si>
  <si>
    <t>Murine Microsomes</t>
  </si>
  <si>
    <t>male CD-1</t>
  </si>
  <si>
    <t>BioIVT</t>
  </si>
  <si>
    <t>M000150</t>
  </si>
  <si>
    <t>10 mg</t>
  </si>
  <si>
    <t>female CD-1</t>
  </si>
  <si>
    <t>F00501</t>
  </si>
  <si>
    <t>Human Microsomes</t>
  </si>
  <si>
    <t>ultrapool, mixed gender</t>
  </si>
  <si>
    <t>X00801</t>
  </si>
  <si>
    <t>Rat Microsomes</t>
  </si>
  <si>
    <t>Sprague Dawley, male</t>
  </si>
  <si>
    <t>M00001</t>
  </si>
  <si>
    <t>Sprgue Dawly, female</t>
  </si>
  <si>
    <t>F00001</t>
  </si>
  <si>
    <t>Wistar Han, male</t>
  </si>
  <si>
    <t>M000102</t>
  </si>
  <si>
    <t>Dog Microsomes</t>
  </si>
  <si>
    <t>beagle, male</t>
  </si>
  <si>
    <t>M000120</t>
  </si>
  <si>
    <t>beagle, female</t>
  </si>
  <si>
    <t>F00201</t>
  </si>
  <si>
    <t>Guinea Pig Microsomes</t>
  </si>
  <si>
    <t>Dunkin Hartley</t>
  </si>
  <si>
    <t>M000110</t>
  </si>
  <si>
    <t>Minipig microsomes</t>
  </si>
  <si>
    <t>Gottingen, male</t>
  </si>
  <si>
    <t>M000161</t>
  </si>
  <si>
    <t>Rabbit microsomes</t>
  </si>
  <si>
    <t>New Zealand White</t>
  </si>
  <si>
    <t>M000140</t>
  </si>
  <si>
    <t>Cynomolgus microsomes</t>
  </si>
  <si>
    <t xml:space="preserve">male  </t>
  </si>
  <si>
    <t>M00301</t>
  </si>
  <si>
    <t>female</t>
  </si>
  <si>
    <t>F00301</t>
  </si>
  <si>
    <t>Rhesus</t>
  </si>
  <si>
    <t>pooled, male</t>
  </si>
  <si>
    <t>human breast milk, pooled</t>
  </si>
  <si>
    <t xml:space="preserve">pasteurized </t>
  </si>
  <si>
    <t>IRHUBMKPST10ml</t>
  </si>
  <si>
    <t xml:space="preserve">1 ml </t>
  </si>
  <si>
    <t>Human Urine</t>
  </si>
  <si>
    <t>single donor</t>
  </si>
  <si>
    <t>IRHUURES50ML</t>
  </si>
  <si>
    <t>50 mls</t>
  </si>
  <si>
    <t>ACIDS/BASES</t>
  </si>
  <si>
    <t>formic acid</t>
  </si>
  <si>
    <t>LiChropur</t>
  </si>
  <si>
    <t>5.33002</t>
  </si>
  <si>
    <t>phosphoric acid</t>
  </si>
  <si>
    <t>85 wt%</t>
  </si>
  <si>
    <t>HCL</t>
  </si>
  <si>
    <t>10N, 37%</t>
  </si>
  <si>
    <t>H1758</t>
  </si>
  <si>
    <t>1M</t>
  </si>
  <si>
    <t>6M</t>
  </si>
  <si>
    <t>acetic acid</t>
  </si>
  <si>
    <t>5438080100</t>
  </si>
  <si>
    <t>potassium hydroxide, pellets</t>
  </si>
  <si>
    <t>221473-500g</t>
  </si>
  <si>
    <t>500 g</t>
  </si>
  <si>
    <t>1 g</t>
  </si>
  <si>
    <t>potassium hydroxide</t>
  </si>
  <si>
    <t>1M KOH</t>
  </si>
  <si>
    <t>Core</t>
  </si>
  <si>
    <t>1091081000</t>
  </si>
  <si>
    <r>
      <t xml:space="preserve">1 ml </t>
    </r>
    <r>
      <rPr>
        <b/>
        <sz val="10"/>
        <color theme="1"/>
        <rFont val="Arial"/>
        <family val="2"/>
      </rPr>
      <t>soln</t>
    </r>
  </si>
  <si>
    <t>15% potassium hydroxide</t>
  </si>
  <si>
    <t>15% KOH</t>
  </si>
  <si>
    <t>sod. hydroxide</t>
  </si>
  <si>
    <t>NaOH, pellets</t>
  </si>
  <si>
    <t>221465-500G</t>
  </si>
  <si>
    <t>500g</t>
  </si>
  <si>
    <t>gram</t>
  </si>
  <si>
    <t>sodium hydroxide solution, 1N</t>
  </si>
  <si>
    <t>solution</t>
  </si>
  <si>
    <t>S2270</t>
  </si>
  <si>
    <t>10M ammonium formate, solution</t>
  </si>
  <si>
    <t>LCMS grade</t>
  </si>
  <si>
    <t>10M ammonium acetate solution</t>
  </si>
  <si>
    <t>ammonium hydroxide</t>
  </si>
  <si>
    <t>221228-25ml-A</t>
  </si>
  <si>
    <t>25 ml</t>
  </si>
  <si>
    <t>BHT</t>
  </si>
  <si>
    <r>
      <t xml:space="preserve">1ml </t>
    </r>
    <r>
      <rPr>
        <b/>
        <sz val="10"/>
        <color theme="1"/>
        <rFont val="Arial"/>
        <family val="2"/>
      </rPr>
      <t>1% soln</t>
    </r>
  </si>
  <si>
    <t>0.5 M Tris-EDTA buffer pH 8</t>
  </si>
  <si>
    <t>324506-100 ml</t>
  </si>
  <si>
    <t>Perchloric acid</t>
  </si>
  <si>
    <t>70% Concentrated</t>
  </si>
  <si>
    <t>244252-100 ml</t>
  </si>
  <si>
    <t>0.1N perchloric solution</t>
  </si>
  <si>
    <t>1.09065</t>
  </si>
  <si>
    <t>2N perchloric solution</t>
  </si>
  <si>
    <t>0.2N solution</t>
  </si>
  <si>
    <t>Tubes</t>
  </si>
  <si>
    <t>Eppendorf</t>
  </si>
  <si>
    <t xml:space="preserve">1.7 ml, low binding </t>
  </si>
  <si>
    <t>NC9819718</t>
  </si>
  <si>
    <t>500/pk</t>
  </si>
  <si>
    <t>2.0 ml</t>
  </si>
  <si>
    <t>E0030123620</t>
  </si>
  <si>
    <t>2 ml Homogenization Tubes</t>
  </si>
  <si>
    <t>1.4 mm ceramic</t>
  </si>
  <si>
    <t>15-340-153</t>
  </si>
  <si>
    <t>100/pk</t>
  </si>
  <si>
    <t>0.5 mm glass</t>
  </si>
  <si>
    <t>15-340-152</t>
  </si>
  <si>
    <t>50/pkg</t>
  </si>
  <si>
    <t>2.4 mm stainless steel beads</t>
  </si>
  <si>
    <t>15-340-151</t>
  </si>
  <si>
    <t>2.8 mm ceramic</t>
  </si>
  <si>
    <t>15-340-154</t>
  </si>
  <si>
    <t>7 ml homogenization tubes</t>
  </si>
  <si>
    <t>15-340-157</t>
  </si>
  <si>
    <t>Homogenization Beads</t>
  </si>
  <si>
    <t>15-341-118</t>
  </si>
  <si>
    <t>Ceramic beads</t>
  </si>
  <si>
    <t>15-340-159</t>
  </si>
  <si>
    <t>325 g</t>
  </si>
  <si>
    <t>Sample Vials</t>
  </si>
  <si>
    <t>autosampler vials</t>
  </si>
  <si>
    <t>5183-2069</t>
  </si>
  <si>
    <t>1000/pk</t>
  </si>
  <si>
    <t>Vial Inserts</t>
  </si>
  <si>
    <t>5181-1270</t>
  </si>
  <si>
    <t>Vial Cap</t>
  </si>
  <si>
    <t>5191-5618</t>
  </si>
  <si>
    <t>1 ml autosampler vials + cap</t>
  </si>
  <si>
    <t>01-549-794</t>
  </si>
  <si>
    <t>pk 200</t>
  </si>
  <si>
    <t>1 ml vial inserts</t>
  </si>
  <si>
    <t>03-375-24N</t>
  </si>
  <si>
    <t>pk 100</t>
  </si>
  <si>
    <t>vial</t>
  </si>
  <si>
    <t>5182-0716</t>
  </si>
  <si>
    <t>GC Sample Vials</t>
  </si>
  <si>
    <t>insert</t>
  </si>
  <si>
    <t>cap</t>
  </si>
  <si>
    <t>5190-7024</t>
  </si>
  <si>
    <t>Screw cap tubes</t>
  </si>
  <si>
    <t>13x100</t>
  </si>
  <si>
    <t>14-933A</t>
  </si>
  <si>
    <t>144/pk</t>
  </si>
  <si>
    <t>16x125</t>
  </si>
  <si>
    <t>14-933-1A</t>
  </si>
  <si>
    <t>05-538-125</t>
  </si>
  <si>
    <t>125/cs</t>
  </si>
  <si>
    <t>Conical Screw Cap tubes</t>
  </si>
  <si>
    <t>10 ml</t>
  </si>
  <si>
    <t>05-538-126</t>
  </si>
  <si>
    <t>13x100 Silanized</t>
  </si>
  <si>
    <t>12-100-386</t>
  </si>
  <si>
    <t>1000/cs</t>
  </si>
  <si>
    <t>15 ml</t>
  </si>
  <si>
    <t>05-538-127</t>
  </si>
  <si>
    <t>Teflon lined Screw caps</t>
  </si>
  <si>
    <t>06-406-40</t>
  </si>
  <si>
    <t>200/cs</t>
  </si>
  <si>
    <t>16x100</t>
  </si>
  <si>
    <t>06-450-51</t>
  </si>
  <si>
    <t>Glass Culture Tubes</t>
  </si>
  <si>
    <t>10x75</t>
  </si>
  <si>
    <t>14-961-25</t>
  </si>
  <si>
    <t>12x75</t>
  </si>
  <si>
    <t>14-961-26</t>
  </si>
  <si>
    <t>14-961-27</t>
  </si>
  <si>
    <t>12-100-385</t>
  </si>
  <si>
    <t>14-961-29</t>
  </si>
  <si>
    <t>14-961-30</t>
  </si>
  <si>
    <t>16x150</t>
  </si>
  <si>
    <t>14-961-31</t>
  </si>
  <si>
    <t>Polyproplene Tube</t>
  </si>
  <si>
    <t>35-2063</t>
  </si>
  <si>
    <t>500/cs</t>
  </si>
  <si>
    <t>Plastic Conical tubes</t>
  </si>
  <si>
    <t>15 mls</t>
  </si>
  <si>
    <t>14-959-53A</t>
  </si>
  <si>
    <t>50 ml</t>
  </si>
  <si>
    <t>14-432-22</t>
  </si>
  <si>
    <t>Misc</t>
  </si>
  <si>
    <t>DMPK A DBS CARDS</t>
  </si>
  <si>
    <t>Qiagen/ThermoFisher</t>
  </si>
  <si>
    <t>09-800-998</t>
  </si>
  <si>
    <t>Combitips</t>
  </si>
  <si>
    <t>0.1 ml</t>
  </si>
  <si>
    <t>13-683-700</t>
  </si>
  <si>
    <t>100/bx</t>
  </si>
  <si>
    <t>0.2 ml</t>
  </si>
  <si>
    <t>13-683-701</t>
  </si>
  <si>
    <t>0.5 ml</t>
  </si>
  <si>
    <t>13-683-702</t>
  </si>
  <si>
    <t>13-683-703</t>
  </si>
  <si>
    <t>2.5 ml</t>
  </si>
  <si>
    <t>13-683-704</t>
  </si>
  <si>
    <t>13-683-705</t>
  </si>
  <si>
    <t>13-683-706</t>
  </si>
  <si>
    <t>13-683-707</t>
  </si>
  <si>
    <t>13-683-708</t>
  </si>
  <si>
    <t>Syringes</t>
  </si>
  <si>
    <t>1cc slip tip</t>
  </si>
  <si>
    <t>14-823-434</t>
  </si>
  <si>
    <t>3 cc, luerlok</t>
  </si>
  <si>
    <t>14-823-435</t>
  </si>
  <si>
    <t>200/bx</t>
  </si>
  <si>
    <t>5 cc luerlok</t>
  </si>
  <si>
    <t>14-829-45</t>
  </si>
  <si>
    <t>125/bx</t>
  </si>
  <si>
    <t>Glass Pipets</t>
  </si>
  <si>
    <t>5 3/4 "</t>
  </si>
  <si>
    <t>13-678-20B</t>
  </si>
  <si>
    <t>1440/cs</t>
  </si>
  <si>
    <t>9"</t>
  </si>
  <si>
    <t>13-678-20D</t>
  </si>
  <si>
    <t>Serological Pipets</t>
  </si>
  <si>
    <t>13-678-12B</t>
  </si>
  <si>
    <t>13-678-12D</t>
  </si>
  <si>
    <t>13-678-12E</t>
  </si>
  <si>
    <t>13-678-14B</t>
  </si>
  <si>
    <t>Glass Serological Pipets</t>
  </si>
  <si>
    <t>13-678-25D</t>
  </si>
  <si>
    <t>13-678-25E</t>
  </si>
  <si>
    <t>13-671-111E</t>
  </si>
  <si>
    <t>12/cs</t>
  </si>
  <si>
    <t>P10 sterile</t>
  </si>
  <si>
    <t>76322-512</t>
  </si>
  <si>
    <t>bx 96</t>
  </si>
  <si>
    <t>P200 sterile</t>
  </si>
  <si>
    <t>76322-516</t>
  </si>
  <si>
    <t>P1000 sterile</t>
  </si>
  <si>
    <t>76322-522</t>
  </si>
  <si>
    <t xml:space="preserve">P10 </t>
  </si>
  <si>
    <t>76322-140</t>
  </si>
  <si>
    <t>P200</t>
  </si>
  <si>
    <t>76322-144</t>
  </si>
  <si>
    <t xml:space="preserve">P1000  </t>
  </si>
  <si>
    <t>76322-524</t>
  </si>
  <si>
    <t>P2 Barrier tips</t>
  </si>
  <si>
    <t>76327-214</t>
  </si>
  <si>
    <t>P10 Barrier Tips</t>
  </si>
  <si>
    <t>76322-132</t>
  </si>
  <si>
    <t>P20 barrier tips</t>
  </si>
  <si>
    <t>76322-134</t>
  </si>
  <si>
    <t>P200 barrier tips</t>
  </si>
  <si>
    <t>76322-150</t>
  </si>
  <si>
    <t>P1000 Barrier tips</t>
  </si>
  <si>
    <t>76322-154</t>
  </si>
  <si>
    <t>Sample Filters</t>
  </si>
  <si>
    <t>0.22 micron filter</t>
  </si>
  <si>
    <t>29300-646</t>
  </si>
  <si>
    <t>pk/500</t>
  </si>
  <si>
    <t>*all samples must be filtered</t>
  </si>
  <si>
    <t>0.45 micron filter</t>
  </si>
  <si>
    <t>29300-648</t>
  </si>
  <si>
    <t>0.2 uM PTFE filter</t>
  </si>
  <si>
    <t>Fisher</t>
  </si>
  <si>
    <t>50-197-9568</t>
  </si>
  <si>
    <t>Acroprep 96 well PTFE Plate</t>
  </si>
  <si>
    <t>50-206-3150</t>
  </si>
  <si>
    <t>pk/10</t>
  </si>
  <si>
    <t>Acroprep 96 well WWPTFE Plate</t>
  </si>
  <si>
    <t>NC1712368</t>
  </si>
  <si>
    <t>Pre-columns</t>
  </si>
  <si>
    <t>Javelin  10x2.1</t>
  </si>
  <si>
    <t>71505012106</t>
  </si>
  <si>
    <t>4/pk</t>
  </si>
  <si>
    <t xml:space="preserve">Javelin Filter </t>
  </si>
  <si>
    <t>88200</t>
  </si>
  <si>
    <t>Guard Cartridge HOLDER</t>
  </si>
  <si>
    <t>KJ0-4282</t>
  </si>
  <si>
    <t>Guard Cartridge , drop in</t>
  </si>
  <si>
    <t>AJO-4286</t>
  </si>
  <si>
    <t>Dry Ice</t>
  </si>
  <si>
    <t>lb</t>
  </si>
  <si>
    <t>Column (not robust)</t>
  </si>
  <si>
    <t>enter # runs</t>
  </si>
  <si>
    <t>per assay</t>
  </si>
  <si>
    <t>Column (robust)</t>
  </si>
  <si>
    <t>Total of Supplies</t>
  </si>
  <si>
    <t>Supplies with overhead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</si>
</sst>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"/>
  </numFmts>
  <fonts count="26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2"/>
      <color theme="1"/>
      <name val="Arial"/>
      <family val="2"/>
    </font>
    <font>
      <i/>
      <sz val="12"/>
      <color rgb="FF000000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2"/>
      <color rgb="FF444444"/>
      <name val="Arial"/>
      <family val="2"/>
    </font>
    <font>
      <sz val="8"/>
      <name val="Aptos Narrow"/>
      <family val="2"/>
      <scheme val="minor"/>
    </font>
    <font>
      <b/>
      <sz val="14"/>
      <color theme="1"/>
      <name val="Arial"/>
      <family val="2"/>
    </font>
    <font>
      <b/>
      <u/>
      <sz val="14"/>
      <color theme="1"/>
      <name val="Arial"/>
      <family val="2"/>
    </font>
    <font>
      <u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color rgb="FF000000"/>
      <name val="Arial"/>
      <family val="2"/>
    </font>
    <font>
      <sz val="8"/>
      <color theme="1"/>
      <name val="Verdana"/>
      <family val="2"/>
    </font>
    <font>
      <sz val="9"/>
      <color rgb="FF2B2B2B"/>
      <name val="Helvetica"/>
      <family val="2"/>
    </font>
    <font>
      <sz val="10"/>
      <color theme="1"/>
      <name val="Calibri"/>
      <family val="2"/>
    </font>
    <font>
      <sz val="8"/>
      <color rgb="FF171720"/>
      <name val="Open Sans"/>
      <family val="2"/>
      <charset val="1"/>
    </font>
    <font>
      <sz val="10"/>
      <color rgb="FF000000"/>
      <name val="Arial"/>
      <family val="2"/>
    </font>
    <font>
      <sz val="8"/>
      <color rgb="FF171720"/>
      <name val="Arial"/>
      <family val="2"/>
    </font>
    <font>
      <b/>
      <sz val="9"/>
      <color theme="1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4">
    <xf numFmtId="0" fontId="0" fillId="0" borderId="0" xfId="0"/>
    <xf numFmtId="0" fontId="2" fillId="0" borderId="0" xfId="1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0" fontId="5" fillId="0" borderId="0" xfId="0" applyFont="1" applyAlignment="1">
      <alignment vertical="center"/>
    </xf>
    <xf numFmtId="0" fontId="0" fillId="4" borderId="1" xfId="0" applyFill="1" applyBorder="1" applyAlignment="1">
      <alignment horizontal="center"/>
    </xf>
    <xf numFmtId="0" fontId="0" fillId="0" borderId="1" xfId="0" applyBorder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8" fontId="7" fillId="0" borderId="0" xfId="0" applyNumberFormat="1" applyFont="1" applyAlignment="1">
      <alignment horizontal="center" wrapText="1"/>
    </xf>
    <xf numFmtId="8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wrapText="1"/>
    </xf>
    <xf numFmtId="0" fontId="9" fillId="0" borderId="0" xfId="0" applyFont="1"/>
    <xf numFmtId="164" fontId="0" fillId="0" borderId="0" xfId="0" applyNumberFormat="1"/>
    <xf numFmtId="8" fontId="0" fillId="0" borderId="0" xfId="0" applyNumberFormat="1"/>
    <xf numFmtId="0" fontId="11" fillId="0" borderId="0" xfId="0" applyFont="1"/>
    <xf numFmtId="49" fontId="0" fillId="0" borderId="0" xfId="0" applyNumberFormat="1"/>
    <xf numFmtId="43" fontId="0" fillId="0" borderId="0" xfId="0" applyNumberFormat="1"/>
    <xf numFmtId="0" fontId="12" fillId="0" borderId="0" xfId="0" applyFont="1"/>
    <xf numFmtId="0" fontId="13" fillId="0" borderId="0" xfId="0" applyFont="1"/>
    <xf numFmtId="0" fontId="0" fillId="5" borderId="1" xfId="0" applyFill="1" applyBorder="1" applyAlignment="1">
      <alignment horizontal="center" vertical="center"/>
    </xf>
    <xf numFmtId="49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43" fontId="0" fillId="5" borderId="1" xfId="0" applyNumberForma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/>
    <xf numFmtId="43" fontId="0" fillId="6" borderId="1" xfId="0" applyNumberFormat="1" applyFill="1" applyBorder="1"/>
    <xf numFmtId="49" fontId="0" fillId="0" borderId="1" xfId="0" applyNumberFormat="1" applyBorder="1"/>
    <xf numFmtId="43" fontId="0" fillId="0" borderId="1" xfId="0" applyNumberFormat="1" applyBorder="1"/>
    <xf numFmtId="44" fontId="0" fillId="0" borderId="1" xfId="0" applyNumberFormat="1" applyBorder="1"/>
    <xf numFmtId="43" fontId="0" fillId="7" borderId="1" xfId="0" applyNumberFormat="1" applyFill="1" applyBorder="1"/>
    <xf numFmtId="44" fontId="0" fillId="7" borderId="1" xfId="0" applyNumberFormat="1" applyFill="1" applyBorder="1"/>
    <xf numFmtId="2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8" xfId="0" applyBorder="1"/>
    <xf numFmtId="0" fontId="0" fillId="0" borderId="2" xfId="0" applyBorder="1"/>
    <xf numFmtId="0" fontId="0" fillId="0" borderId="9" xfId="0" applyBorder="1"/>
    <xf numFmtId="0" fontId="14" fillId="0" borderId="0" xfId="0" applyFont="1"/>
    <xf numFmtId="1" fontId="0" fillId="0" borderId="1" xfId="0" applyNumberFormat="1" applyBorder="1"/>
    <xf numFmtId="0" fontId="0" fillId="0" borderId="0" xfId="0" quotePrefix="1"/>
    <xf numFmtId="165" fontId="0" fillId="0" borderId="1" xfId="0" applyNumberFormat="1" applyBorder="1"/>
    <xf numFmtId="0" fontId="0" fillId="0" borderId="9" xfId="0" applyBorder="1" applyAlignment="1">
      <alignment horizontal="center"/>
    </xf>
    <xf numFmtId="0" fontId="15" fillId="0" borderId="1" xfId="0" applyFont="1" applyBorder="1"/>
    <xf numFmtId="0" fontId="14" fillId="9" borderId="1" xfId="0" applyFont="1" applyFill="1" applyBorder="1"/>
    <xf numFmtId="0" fontId="0" fillId="9" borderId="1" xfId="0" applyFill="1" applyBorder="1"/>
    <xf numFmtId="49" fontId="0" fillId="9" borderId="1" xfId="0" applyNumberFormat="1" applyFill="1" applyBorder="1"/>
    <xf numFmtId="43" fontId="0" fillId="9" borderId="1" xfId="0" applyNumberFormat="1" applyFill="1" applyBorder="1"/>
    <xf numFmtId="49" fontId="0" fillId="0" borderId="10" xfId="0" applyNumberFormat="1" applyBorder="1"/>
    <xf numFmtId="0" fontId="0" fillId="0" borderId="10" xfId="0" applyBorder="1"/>
    <xf numFmtId="0" fontId="16" fillId="0" borderId="10" xfId="0" applyFont="1" applyBorder="1"/>
    <xf numFmtId="0" fontId="17" fillId="0" borderId="0" xfId="0" applyFont="1"/>
    <xf numFmtId="0" fontId="18" fillId="0" borderId="0" xfId="0" applyFont="1"/>
    <xf numFmtId="0" fontId="16" fillId="0" borderId="1" xfId="0" applyFont="1" applyBorder="1"/>
    <xf numFmtId="0" fontId="20" fillId="0" borderId="0" xfId="0" applyFont="1" applyAlignment="1">
      <alignment wrapText="1"/>
    </xf>
    <xf numFmtId="0" fontId="21" fillId="0" borderId="1" xfId="0" applyFont="1" applyBorder="1"/>
    <xf numFmtId="0" fontId="22" fillId="0" borderId="1" xfId="0" applyFont="1" applyBorder="1"/>
    <xf numFmtId="0" fontId="0" fillId="0" borderId="11" xfId="0" applyBorder="1"/>
    <xf numFmtId="0" fontId="16" fillId="0" borderId="0" xfId="0" applyFont="1"/>
    <xf numFmtId="0" fontId="23" fillId="0" borderId="0" xfId="0" applyFont="1"/>
    <xf numFmtId="9" fontId="0" fillId="0" borderId="11" xfId="0" applyNumberFormat="1" applyBorder="1"/>
    <xf numFmtId="0" fontId="0" fillId="0" borderId="2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0" borderId="1" xfId="0" applyFont="1" applyBorder="1"/>
    <xf numFmtId="0" fontId="8" fillId="0" borderId="10" xfId="0" applyFont="1" applyBorder="1"/>
    <xf numFmtId="0" fontId="8" fillId="0" borderId="3" xfId="0" applyFont="1" applyBorder="1"/>
    <xf numFmtId="0" fontId="8" fillId="10" borderId="9" xfId="0" applyFont="1" applyFill="1" applyBorder="1"/>
    <xf numFmtId="0" fontId="8" fillId="0" borderId="7" xfId="0" applyFont="1" applyBorder="1"/>
    <xf numFmtId="0" fontId="7" fillId="0" borderId="0" xfId="0" applyFont="1"/>
    <xf numFmtId="0" fontId="8" fillId="0" borderId="9" xfId="0" applyFont="1" applyBorder="1"/>
    <xf numFmtId="0" fontId="0" fillId="7" borderId="1" xfId="0" applyFill="1" applyBorder="1"/>
    <xf numFmtId="49" fontId="0" fillId="7" borderId="1" xfId="0" applyNumberFormat="1" applyFill="1" applyBorder="1"/>
    <xf numFmtId="44" fontId="0" fillId="0" borderId="2" xfId="0" applyNumberFormat="1" applyBorder="1"/>
    <xf numFmtId="44" fontId="0" fillId="0" borderId="12" xfId="0" applyNumberFormat="1" applyBorder="1"/>
    <xf numFmtId="0" fontId="0" fillId="0" borderId="13" xfId="0" applyBorder="1"/>
    <xf numFmtId="0" fontId="0" fillId="0" borderId="14" xfId="0" applyBorder="1"/>
    <xf numFmtId="0" fontId="0" fillId="11" borderId="14" xfId="0" applyFill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44" fontId="0" fillId="0" borderId="19" xfId="0" applyNumberFormat="1" applyBorder="1"/>
    <xf numFmtId="6" fontId="0" fillId="0" borderId="1" xfId="0" applyNumberFormat="1" applyBorder="1"/>
    <xf numFmtId="164" fontId="0" fillId="0" borderId="1" xfId="0" applyNumberFormat="1" applyBorder="1"/>
    <xf numFmtId="7" fontId="0" fillId="0" borderId="14" xfId="0" applyNumberFormat="1" applyBorder="1"/>
    <xf numFmtId="8" fontId="0" fillId="0" borderId="1" xfId="0" applyNumberFormat="1" applyBorder="1"/>
    <xf numFmtId="164" fontId="0" fillId="0" borderId="19" xfId="0" applyNumberFormat="1" applyBorder="1"/>
    <xf numFmtId="6" fontId="0" fillId="0" borderId="19" xfId="0" applyNumberFormat="1" applyBorder="1"/>
    <xf numFmtId="43" fontId="0" fillId="2" borderId="1" xfId="0" applyNumberFormat="1" applyFill="1" applyBorder="1"/>
    <xf numFmtId="2" fontId="0" fillId="2" borderId="1" xfId="0" applyNumberFormat="1" applyFill="1" applyBorder="1"/>
    <xf numFmtId="43" fontId="0" fillId="4" borderId="1" xfId="0" applyNumberFormat="1" applyFill="1" applyBorder="1"/>
    <xf numFmtId="0" fontId="8" fillId="2" borderId="7" xfId="0" applyFont="1" applyFill="1" applyBorder="1"/>
    <xf numFmtId="0" fontId="8" fillId="2" borderId="10" xfId="0" applyFont="1" applyFill="1" applyBorder="1"/>
    <xf numFmtId="44" fontId="0" fillId="0" borderId="14" xfId="0" applyNumberFormat="1" applyBorder="1"/>
    <xf numFmtId="44" fontId="0" fillId="0" borderId="20" xfId="0" applyNumberFormat="1" applyBorder="1"/>
    <xf numFmtId="14" fontId="0" fillId="3" borderId="1" xfId="0" applyNumberFormat="1" applyFill="1" applyBorder="1" applyAlignment="1">
      <alignment horizontal="center"/>
    </xf>
    <xf numFmtId="0" fontId="0" fillId="0" borderId="0" xfId="0" applyAlignment="1">
      <alignment vertical="top" wrapText="1"/>
    </xf>
    <xf numFmtId="0" fontId="0" fillId="3" borderId="1" xfId="0" applyFill="1" applyBorder="1" applyAlignment="1">
      <alignment horizontal="center"/>
    </xf>
    <xf numFmtId="0" fontId="1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2" fillId="3" borderId="1" xfId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3" xfId="0" applyBorder="1" applyAlignment="1">
      <alignment vertical="top" wrapText="1"/>
    </xf>
    <xf numFmtId="0" fontId="0" fillId="4" borderId="4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8" borderId="8" xfId="0" applyFill="1" applyBorder="1" applyAlignment="1">
      <alignment vertical="center"/>
    </xf>
    <xf numFmtId="0" fontId="0" fillId="8" borderId="9" xfId="0" applyFill="1" applyBorder="1" applyAlignment="1">
      <alignment vertical="center"/>
    </xf>
    <xf numFmtId="0" fontId="3" fillId="0" borderId="0" xfId="0" applyFont="1" applyAlignment="1"/>
    <xf numFmtId="0" fontId="0" fillId="0" borderId="0" xfId="0" applyAlignment="1"/>
    <xf numFmtId="0" fontId="0" fillId="0" borderId="1" xfId="0" applyBorder="1" applyAlignment="1"/>
    <xf numFmtId="0" fontId="0" fillId="4" borderId="1" xfId="0" applyFill="1" applyBorder="1" applyAlignment="1"/>
    <xf numFmtId="0" fontId="0" fillId="4" borderId="5" xfId="0" applyFill="1" applyBorder="1" applyAlignment="1"/>
    <xf numFmtId="0" fontId="0" fillId="4" borderId="6" xfId="0" applyFill="1" applyBorder="1" applyAlignment="1"/>
    <xf numFmtId="0" fontId="0" fillId="4" borderId="7" xfId="0" applyFill="1" applyBorder="1" applyAlignment="1"/>
    <xf numFmtId="0" fontId="0" fillId="3" borderId="1" xfId="0" applyFill="1" applyBorder="1" applyAlignment="1"/>
    <xf numFmtId="0" fontId="0" fillId="0" borderId="3" xfId="0" applyBorder="1" applyAlignment="1"/>
  </cellXfs>
  <cellStyles count="2">
    <cellStyle name="Hyperlink" xfId="1" builtinId="8"/>
    <cellStyle name="Normal" xfId="0" builtinId="0"/>
  </cellStyles>
  <dxfs count="8">
    <dxf>
      <font>
        <color theme="0"/>
      </font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76200</xdr:colOff>
      <xdr:row>18</xdr:row>
      <xdr:rowOff>28575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A5FDF4D-4D05-A641-93FE-750680A01DE4}"/>
            </a:ext>
            <a:ext uri="{147F2762-F138-4A5C-976F-8EAC2B608ADB}">
              <a16:predDERef xmlns:a16="http://schemas.microsoft.com/office/drawing/2014/main" pred="{C4F8C102-E8EA-4244-A343-A29614FAE491}"/>
            </a:ext>
          </a:extLst>
        </xdr:cNvPr>
        <xdr:cNvSpPr txBox="1"/>
      </xdr:nvSpPr>
      <xdr:spPr>
        <a:xfrm>
          <a:off x="3505200" y="25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76200</xdr:colOff>
      <xdr:row>19</xdr:row>
      <xdr:rowOff>28575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36374C8-A0D2-44DC-A5BD-894B6E229F74}"/>
            </a:ext>
            <a:ext uri="{147F2762-F138-4A5C-976F-8EAC2B608ADB}">
              <a16:predDERef xmlns:a16="http://schemas.microsoft.com/office/drawing/2014/main" pred="{C4F8C102-E8EA-4244-A343-A29614FAE491}"/>
            </a:ext>
          </a:extLst>
        </xdr:cNvPr>
        <xdr:cNvSpPr txBox="1"/>
      </xdr:nvSpPr>
      <xdr:spPr>
        <a:xfrm>
          <a:off x="3505200" y="25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150812</xdr:colOff>
      <xdr:row>4</xdr:row>
      <xdr:rowOff>174626</xdr:rowOff>
    </xdr:from>
    <xdr:ext cx="6845977" cy="78124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6135838-5BBB-E205-DC17-DAE1DE1FB904}"/>
            </a:ext>
          </a:extLst>
        </xdr:cNvPr>
        <xdr:cNvSpPr txBox="1"/>
      </xdr:nvSpPr>
      <xdr:spPr>
        <a:xfrm>
          <a:off x="7770812" y="1000126"/>
          <a:ext cx="6845977" cy="78124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Please</a:t>
          </a:r>
          <a:r>
            <a:rPr lang="en-US" sz="1100" baseline="0"/>
            <a:t> re-save this in the format DATE_PI_project_contact (date in YR_MO_DY i.e. 250101)</a:t>
          </a:r>
        </a:p>
        <a:p>
          <a:r>
            <a:rPr lang="en-US" sz="1100" baseline="0"/>
            <a:t>Please check that the alias provided is associated with the PI or person to be billed.</a:t>
          </a:r>
        </a:p>
        <a:p>
          <a:r>
            <a:rPr lang="en-US" sz="1100" baseline="0"/>
            <a:t>Sample inventory can be added to the Sample Inventory tab or sample inventory can be provided in a separate excel file.</a:t>
          </a:r>
        </a:p>
        <a:p>
          <a:r>
            <a:rPr lang="en-US" sz="1100" baseline="0"/>
            <a:t>Please ensure the sample labeling is clear and as simple as possible for core staff.</a:t>
          </a:r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2</xdr:row>
      <xdr:rowOff>50800</xdr:rowOff>
    </xdr:from>
    <xdr:ext cx="7389010" cy="43678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25E880A-6AB5-A7B6-C04C-4124040630C6}"/>
            </a:ext>
          </a:extLst>
        </xdr:cNvPr>
        <xdr:cNvSpPr txBox="1"/>
      </xdr:nvSpPr>
      <xdr:spPr>
        <a:xfrm>
          <a:off x="95250" y="457200"/>
          <a:ext cx="738901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If</a:t>
          </a:r>
          <a:r>
            <a:rPr lang="en-US" sz="1100" baseline="0"/>
            <a:t> CMSA P</a:t>
          </a:r>
          <a:r>
            <a:rPr lang="en-US" sz="1100"/>
            <a:t>lease use pull down menu's to choose the appropriate CMSA and client</a:t>
          </a:r>
          <a:r>
            <a:rPr lang="en-US" sz="1100" baseline="0"/>
            <a:t> type.  DO NOT TYPE DIRECTLY IN THOSE CELLS!</a:t>
          </a:r>
        </a:p>
        <a:p>
          <a:r>
            <a:rPr lang="en-US" sz="1100" baseline="0"/>
            <a:t>Enter sample number in Number of samples (column D) If multiple CMSA were used, please select appropriately.</a:t>
          </a:r>
        </a:p>
      </xdr:txBody>
    </xdr:sp>
    <xdr:clientData/>
  </xdr:oneCellAnchor>
  <xdr:oneCellAnchor>
    <xdr:from>
      <xdr:col>0</xdr:col>
      <xdr:colOff>63500</xdr:colOff>
      <xdr:row>8</xdr:row>
      <xdr:rowOff>152400</xdr:rowOff>
    </xdr:from>
    <xdr:ext cx="8144537" cy="609013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12A9D38-4324-39D3-FF40-AB907A2317FF}"/>
            </a:ext>
          </a:extLst>
        </xdr:cNvPr>
        <xdr:cNvSpPr txBox="1"/>
      </xdr:nvSpPr>
      <xdr:spPr>
        <a:xfrm>
          <a:off x="63500" y="1778000"/>
          <a:ext cx="8144537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If Time and Materials</a:t>
          </a:r>
          <a:r>
            <a:rPr lang="en-US" sz="1100" baseline="0"/>
            <a:t> Please use table below to summarize billing, use pulldown menu to select appropriate client type in top row for each date.</a:t>
          </a:r>
        </a:p>
        <a:p>
          <a:r>
            <a:rPr lang="en-US" sz="1100" baseline="0"/>
            <a:t>Choose Instrument under CODE (column D) for each date</a:t>
          </a:r>
        </a:p>
        <a:p>
          <a:r>
            <a:rPr lang="en-US" sz="1100" baseline="0"/>
            <a:t>Supplies will be automatically entered after you complete ASTD tabs (ASTD_1 for first date ASTD_2 for second)</a:t>
          </a:r>
          <a:endParaRPr lang="en-US" sz="1100"/>
        </a:p>
      </xdr:txBody>
    </xdr:sp>
    <xdr:clientData/>
  </xdr:oneCellAnchor>
  <xdr:oneCellAnchor>
    <xdr:from>
      <xdr:col>0</xdr:col>
      <xdr:colOff>190500</xdr:colOff>
      <xdr:row>23</xdr:row>
      <xdr:rowOff>171450</xdr:rowOff>
    </xdr:from>
    <xdr:ext cx="9831987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9FD616B-730C-F71E-66CD-0FC957151E03}"/>
            </a:ext>
          </a:extLst>
        </xdr:cNvPr>
        <xdr:cNvSpPr txBox="1"/>
      </xdr:nvSpPr>
      <xdr:spPr>
        <a:xfrm>
          <a:off x="190500" y="4908550"/>
          <a:ext cx="98319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If flow</a:t>
          </a:r>
          <a:r>
            <a:rPr lang="en-US" sz="1100" baseline="0"/>
            <a:t> injection or purity </a:t>
          </a:r>
          <a:r>
            <a:rPr lang="en-US" sz="1100"/>
            <a:t>analysis please</a:t>
          </a:r>
          <a:r>
            <a:rPr lang="en-US" sz="1100" baseline="0"/>
            <a:t> select the appropriate sample type and range and enter number of samples, you must enter correct range and correct sample number!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leylel@ohsu.edu" TargetMode="External"/><Relationship Id="rId2" Type="http://schemas.openxmlformats.org/officeDocument/2006/relationships/hyperlink" Target="mailto:luoj@ohsu.edu" TargetMode="External"/><Relationship Id="rId1" Type="http://schemas.openxmlformats.org/officeDocument/2006/relationships/hyperlink" Target="mailto:debarber@ohsu.ed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reyespim@ohsu.ed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531B5-FE4C-1F4B-A8F7-115BCA4D42DB}">
  <sheetPr codeName="Sheet1">
    <pageSetUpPr fitToPage="1"/>
  </sheetPr>
  <dimension ref="A1:C45"/>
  <sheetViews>
    <sheetView tabSelected="1" zoomScale="75" zoomScaleNormal="75" workbookViewId="0">
      <selection activeCell="C18" sqref="C18:C24"/>
    </sheetView>
  </sheetViews>
  <sheetFormatPr defaultColWidth="8.875" defaultRowHeight="15.75"/>
  <cols>
    <col min="1" max="1" width="18" customWidth="1"/>
    <col min="2" max="2" width="38.375" customWidth="1"/>
    <col min="3" max="3" width="43.625" customWidth="1"/>
  </cols>
  <sheetData>
    <row r="1" spans="1:3">
      <c r="A1" s="125" t="s">
        <v>0</v>
      </c>
      <c r="B1" s="126"/>
      <c r="C1" s="126"/>
    </row>
    <row r="2" spans="1:3">
      <c r="A2" t="s">
        <v>1</v>
      </c>
      <c r="B2" t="s">
        <v>2</v>
      </c>
      <c r="C2" s="112" t="s">
        <v>3</v>
      </c>
    </row>
    <row r="3" spans="1:3">
      <c r="A3" t="s">
        <v>4</v>
      </c>
      <c r="B3" t="s">
        <v>5</v>
      </c>
      <c r="C3" s="112"/>
    </row>
    <row r="4" spans="1:3">
      <c r="A4" t="s">
        <v>6</v>
      </c>
      <c r="B4" s="1" t="s">
        <v>7</v>
      </c>
      <c r="C4" t="s">
        <v>8</v>
      </c>
    </row>
    <row r="5" spans="1:3">
      <c r="B5" s="1" t="s">
        <v>9</v>
      </c>
      <c r="C5" t="s">
        <v>10</v>
      </c>
    </row>
    <row r="6" spans="1:3">
      <c r="B6" s="1" t="s">
        <v>11</v>
      </c>
      <c r="C6" t="s">
        <v>12</v>
      </c>
    </row>
    <row r="7" spans="1:3">
      <c r="B7" s="1" t="s">
        <v>13</v>
      </c>
      <c r="C7" t="s">
        <v>14</v>
      </c>
    </row>
    <row r="8" spans="1:3">
      <c r="A8" s="115" t="s">
        <v>15</v>
      </c>
      <c r="B8" s="126"/>
      <c r="C8" s="126"/>
    </row>
    <row r="9" spans="1:3">
      <c r="A9" s="115" t="s">
        <v>16</v>
      </c>
      <c r="B9" s="126"/>
      <c r="C9" s="126"/>
    </row>
    <row r="10" spans="1:3">
      <c r="A10" t="s">
        <v>17</v>
      </c>
      <c r="B10" s="113"/>
      <c r="C10" s="127"/>
    </row>
    <row r="11" spans="1:3">
      <c r="A11" t="s">
        <v>18</v>
      </c>
      <c r="B11" s="113"/>
      <c r="C11" s="127"/>
    </row>
    <row r="12" spans="1:3">
      <c r="A12" t="s">
        <v>19</v>
      </c>
      <c r="B12" s="116"/>
      <c r="C12" s="127"/>
    </row>
    <row r="13" spans="1:3">
      <c r="A13" t="s">
        <v>20</v>
      </c>
      <c r="B13" s="113"/>
      <c r="C13" s="127"/>
    </row>
    <row r="14" spans="1:3">
      <c r="A14" t="s">
        <v>21</v>
      </c>
      <c r="B14" s="113"/>
      <c r="C14" s="127"/>
    </row>
    <row r="15" spans="1:3">
      <c r="A15" t="s">
        <v>22</v>
      </c>
      <c r="B15" s="117"/>
      <c r="C15" s="128"/>
    </row>
    <row r="16" spans="1:3">
      <c r="A16" s="118" t="s">
        <v>23</v>
      </c>
      <c r="B16" s="119"/>
      <c r="C16" s="129"/>
    </row>
    <row r="17" spans="1:3">
      <c r="A17" s="118"/>
      <c r="B17" s="130"/>
      <c r="C17" s="131"/>
    </row>
    <row r="18" spans="1:3">
      <c r="A18" t="s">
        <v>24</v>
      </c>
      <c r="B18" s="4"/>
      <c r="C18" s="2"/>
    </row>
    <row r="19" spans="1:3">
      <c r="A19" t="s">
        <v>25</v>
      </c>
      <c r="B19" s="4"/>
      <c r="C19" s="2"/>
    </row>
    <row r="20" spans="1:3">
      <c r="A20" t="s">
        <v>26</v>
      </c>
      <c r="B20" s="4"/>
      <c r="C20" s="2"/>
    </row>
    <row r="21" spans="1:3">
      <c r="A21" t="s">
        <v>27</v>
      </c>
      <c r="B21" s="4"/>
      <c r="C21" s="2"/>
    </row>
    <row r="22" spans="1:3">
      <c r="A22" t="s">
        <v>28</v>
      </c>
      <c r="B22" s="4"/>
      <c r="C22" s="9"/>
    </row>
    <row r="23" spans="1:3">
      <c r="A23" t="s">
        <v>29</v>
      </c>
      <c r="B23" s="4"/>
      <c r="C23" s="111"/>
    </row>
    <row r="24" spans="1:3">
      <c r="A24" t="s">
        <v>30</v>
      </c>
      <c r="B24" s="4"/>
      <c r="C24" s="2"/>
    </row>
    <row r="25" spans="1:3">
      <c r="A25" t="s">
        <v>31</v>
      </c>
      <c r="B25" s="4"/>
      <c r="C25" s="3"/>
    </row>
    <row r="26" spans="1:3">
      <c r="A26" t="s">
        <v>32</v>
      </c>
      <c r="B26" s="113"/>
      <c r="C26" s="132"/>
    </row>
    <row r="27" spans="1:3">
      <c r="A27" s="114" t="s">
        <v>33</v>
      </c>
      <c r="B27" s="132"/>
      <c r="C27" s="132"/>
    </row>
    <row r="28" spans="1:3">
      <c r="A28" s="114"/>
      <c r="B28" s="132"/>
      <c r="C28" s="132"/>
    </row>
    <row r="29" spans="1:3">
      <c r="A29" s="114"/>
      <c r="B29" s="132"/>
      <c r="C29" s="132"/>
    </row>
    <row r="30" spans="1:3">
      <c r="A30" s="114"/>
      <c r="B30" s="132"/>
      <c r="C30" s="132"/>
    </row>
    <row r="31" spans="1:3">
      <c r="A31" s="114"/>
      <c r="B31" s="132"/>
      <c r="C31" s="132"/>
    </row>
    <row r="32" spans="1:3">
      <c r="A32" t="s">
        <v>34</v>
      </c>
      <c r="B32" s="4"/>
      <c r="C32" s="5"/>
    </row>
    <row r="33" spans="1:3">
      <c r="A33" t="s">
        <v>35</v>
      </c>
      <c r="B33" s="4"/>
      <c r="C33" s="5"/>
    </row>
    <row r="34" spans="1:3">
      <c r="A34" t="s">
        <v>36</v>
      </c>
      <c r="B34" s="4"/>
      <c r="C34" s="5"/>
    </row>
    <row r="35" spans="1:3">
      <c r="A35" s="126" t="s">
        <v>37</v>
      </c>
      <c r="B35" s="133"/>
      <c r="C35" s="5"/>
    </row>
    <row r="36" spans="1:3">
      <c r="A36" t="s">
        <v>38</v>
      </c>
      <c r="C36" s="5"/>
    </row>
    <row r="37" spans="1:3">
      <c r="A37" t="s">
        <v>39</v>
      </c>
      <c r="B37" s="4"/>
      <c r="C37" s="5"/>
    </row>
    <row r="38" spans="1:3">
      <c r="A38" t="s">
        <v>40</v>
      </c>
      <c r="B38" s="4"/>
      <c r="C38" s="5"/>
    </row>
    <row r="39" spans="1:3">
      <c r="A39" t="s">
        <v>41</v>
      </c>
      <c r="B39" s="4"/>
      <c r="C39" s="5"/>
    </row>
    <row r="40" spans="1:3">
      <c r="A40" t="s">
        <v>42</v>
      </c>
      <c r="C40" s="6"/>
    </row>
    <row r="41" spans="1:3">
      <c r="A41" t="s">
        <v>43</v>
      </c>
      <c r="C41" s="6"/>
    </row>
    <row r="42" spans="1:3">
      <c r="A42" s="115" t="s">
        <v>44</v>
      </c>
      <c r="B42" s="126"/>
      <c r="C42" s="126"/>
    </row>
    <row r="43" spans="1:3">
      <c r="A43" s="8" t="s">
        <v>45</v>
      </c>
      <c r="B43" s="8" t="s">
        <v>46</v>
      </c>
    </row>
    <row r="44" spans="1:3">
      <c r="A44" s="8"/>
      <c r="B44" s="8" t="s">
        <v>47</v>
      </c>
    </row>
    <row r="45" spans="1:3">
      <c r="A45" s="8"/>
    </row>
  </sheetData>
  <mergeCells count="16">
    <mergeCell ref="A42:C42"/>
    <mergeCell ref="B11:C11"/>
    <mergeCell ref="B12:C12"/>
    <mergeCell ref="B13:C13"/>
    <mergeCell ref="B15:C15"/>
    <mergeCell ref="A16:A17"/>
    <mergeCell ref="B16:C17"/>
    <mergeCell ref="A35:B35"/>
    <mergeCell ref="A1:C1"/>
    <mergeCell ref="C2:C3"/>
    <mergeCell ref="B10:C10"/>
    <mergeCell ref="B14:C14"/>
    <mergeCell ref="A27:A31"/>
    <mergeCell ref="B26:C31"/>
    <mergeCell ref="A8:C8"/>
    <mergeCell ref="A9:C9"/>
  </mergeCells>
  <hyperlinks>
    <hyperlink ref="B4" r:id="rId1" xr:uid="{EEA10075-BAB3-0B44-94E2-E579F2839D7D}"/>
    <hyperlink ref="B5" r:id="rId2" xr:uid="{DE86A8BF-5C43-0E4E-B9D3-BA53DDED60DD}"/>
    <hyperlink ref="B6" r:id="rId3" xr:uid="{D0236225-2623-6749-AC28-7DFCA94B8516}"/>
    <hyperlink ref="B7" r:id="rId4" xr:uid="{799D5ECD-895B-AF40-9A7D-852BF2D5A535}"/>
  </hyperlinks>
  <pageMargins left="0.7" right="0.7" top="0.75" bottom="0.75" header="0.3" footer="0.3"/>
  <pageSetup scale="82"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F1CCA-B0AF-6B45-8EDF-1C130432CF29}">
  <dimension ref="A1:I498"/>
  <sheetViews>
    <sheetView zoomScale="75" zoomScaleNormal="75" workbookViewId="0">
      <selection activeCell="M60" sqref="M60"/>
    </sheetView>
  </sheetViews>
  <sheetFormatPr defaultColWidth="11" defaultRowHeight="15.75"/>
  <cols>
    <col min="1" max="1" width="24.125" customWidth="1"/>
  </cols>
  <sheetData>
    <row r="1" spans="1:9">
      <c r="A1" t="s">
        <v>48</v>
      </c>
    </row>
    <row r="2" spans="1:9">
      <c r="A2" t="s">
        <v>49</v>
      </c>
      <c r="B2" t="s">
        <v>50</v>
      </c>
    </row>
    <row r="3" spans="1:9">
      <c r="A3" s="7"/>
      <c r="B3" s="7"/>
      <c r="C3" s="7"/>
      <c r="D3" s="7"/>
      <c r="E3" s="7"/>
      <c r="F3" s="7"/>
      <c r="G3" s="7"/>
      <c r="H3" s="7"/>
      <c r="I3" s="7"/>
    </row>
    <row r="4" spans="1:9">
      <c r="A4" s="7"/>
      <c r="B4" s="7"/>
      <c r="C4" s="7"/>
      <c r="D4" s="7"/>
      <c r="E4" s="7"/>
      <c r="F4" s="7"/>
      <c r="G4" s="7"/>
      <c r="H4" s="7"/>
      <c r="I4" s="7"/>
    </row>
    <row r="5" spans="1:9">
      <c r="A5" s="7"/>
      <c r="B5" s="7"/>
      <c r="C5" s="7"/>
      <c r="D5" s="7"/>
      <c r="E5" s="7"/>
      <c r="F5" s="7"/>
      <c r="G5" s="7"/>
      <c r="H5" s="7"/>
      <c r="I5" s="7"/>
    </row>
    <row r="6" spans="1:9">
      <c r="A6" s="7"/>
      <c r="B6" s="7"/>
      <c r="C6" s="7"/>
      <c r="D6" s="7"/>
      <c r="E6" s="7"/>
      <c r="F6" s="7"/>
      <c r="G6" s="7"/>
      <c r="H6" s="7"/>
      <c r="I6" s="7"/>
    </row>
    <row r="7" spans="1:9">
      <c r="A7" s="7"/>
      <c r="B7" s="7"/>
      <c r="C7" s="7"/>
      <c r="D7" s="7"/>
      <c r="E7" s="7"/>
      <c r="F7" s="7"/>
      <c r="G7" s="7"/>
      <c r="H7" s="7"/>
      <c r="I7" s="7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spans="1:9">
      <c r="A12" s="7"/>
      <c r="B12" s="7"/>
      <c r="C12" s="7"/>
      <c r="D12" s="7"/>
      <c r="E12" s="7"/>
      <c r="F12" s="7"/>
      <c r="G12" s="7"/>
      <c r="H12" s="7"/>
      <c r="I12" s="7"/>
    </row>
    <row r="13" spans="1:9">
      <c r="A13" s="7"/>
      <c r="B13" s="7"/>
      <c r="C13" s="7"/>
      <c r="D13" s="7"/>
      <c r="E13" s="7"/>
      <c r="F13" s="7"/>
      <c r="G13" s="7"/>
      <c r="H13" s="7"/>
      <c r="I13" s="7"/>
    </row>
    <row r="14" spans="1:9">
      <c r="A14" s="7"/>
      <c r="B14" s="7"/>
      <c r="C14" s="7"/>
      <c r="D14" s="7"/>
      <c r="E14" s="7"/>
      <c r="F14" s="7"/>
      <c r="G14" s="7"/>
      <c r="H14" s="7"/>
      <c r="I14" s="7"/>
    </row>
    <row r="15" spans="1:9">
      <c r="A15" s="7"/>
      <c r="B15" s="7"/>
      <c r="C15" s="7"/>
      <c r="D15" s="7"/>
      <c r="E15" s="7"/>
      <c r="F15" s="7"/>
      <c r="G15" s="7"/>
      <c r="H15" s="7"/>
      <c r="I15" s="7"/>
    </row>
    <row r="16" spans="1:9">
      <c r="A16" s="7"/>
      <c r="B16" s="7"/>
      <c r="C16" s="7"/>
      <c r="D16" s="7"/>
      <c r="E16" s="7"/>
      <c r="F16" s="7"/>
      <c r="G16" s="7"/>
      <c r="H16" s="7"/>
      <c r="I16" s="7"/>
    </row>
    <row r="17" spans="1:9">
      <c r="A17" s="7"/>
      <c r="B17" s="7"/>
      <c r="C17" s="7"/>
      <c r="D17" s="7"/>
      <c r="E17" s="7"/>
      <c r="F17" s="7"/>
      <c r="G17" s="7"/>
      <c r="H17" s="7"/>
      <c r="I17" s="7"/>
    </row>
    <row r="18" spans="1:9">
      <c r="A18" s="7"/>
      <c r="B18" s="7"/>
      <c r="C18" s="7"/>
      <c r="D18" s="7"/>
      <c r="E18" s="7"/>
      <c r="F18" s="7"/>
      <c r="G18" s="7"/>
      <c r="H18" s="7"/>
      <c r="I18" s="7"/>
    </row>
    <row r="19" spans="1:9">
      <c r="A19" s="7"/>
      <c r="B19" s="7"/>
      <c r="C19" s="7"/>
      <c r="D19" s="7"/>
      <c r="E19" s="7"/>
      <c r="F19" s="7"/>
      <c r="G19" s="7"/>
      <c r="H19" s="7"/>
      <c r="I19" s="7"/>
    </row>
    <row r="20" spans="1:9">
      <c r="A20" s="7"/>
      <c r="B20" s="7"/>
      <c r="C20" s="7"/>
      <c r="D20" s="7"/>
      <c r="E20" s="7"/>
      <c r="F20" s="7"/>
      <c r="G20" s="7"/>
      <c r="H20" s="7"/>
      <c r="I20" s="7"/>
    </row>
    <row r="21" spans="1:9">
      <c r="A21" s="7"/>
      <c r="B21" s="7"/>
      <c r="C21" s="7"/>
      <c r="D21" s="7"/>
      <c r="E21" s="7"/>
      <c r="F21" s="7"/>
      <c r="G21" s="7"/>
      <c r="H21" s="7"/>
      <c r="I21" s="7"/>
    </row>
    <row r="22" spans="1:9">
      <c r="A22" s="7"/>
      <c r="B22" s="7"/>
      <c r="C22" s="7"/>
      <c r="D22" s="7"/>
      <c r="E22" s="7"/>
      <c r="F22" s="7"/>
      <c r="G22" s="7"/>
      <c r="H22" s="7"/>
      <c r="I22" s="7"/>
    </row>
    <row r="23" spans="1:9">
      <c r="A23" s="7"/>
      <c r="B23" s="7"/>
      <c r="C23" s="7"/>
      <c r="D23" s="7"/>
      <c r="E23" s="7"/>
      <c r="F23" s="7"/>
      <c r="G23" s="7"/>
      <c r="H23" s="7"/>
      <c r="I23" s="7"/>
    </row>
    <row r="24" spans="1:9">
      <c r="A24" s="7"/>
      <c r="B24" s="7"/>
      <c r="C24" s="7"/>
      <c r="D24" s="7"/>
      <c r="E24" s="7"/>
      <c r="F24" s="7"/>
      <c r="G24" s="7"/>
      <c r="H24" s="7"/>
      <c r="I24" s="7"/>
    </row>
    <row r="25" spans="1:9">
      <c r="A25" s="7"/>
      <c r="B25" s="7"/>
      <c r="C25" s="7"/>
      <c r="D25" s="7"/>
      <c r="E25" s="7"/>
      <c r="F25" s="7"/>
      <c r="G25" s="7"/>
      <c r="H25" s="7"/>
      <c r="I25" s="7"/>
    </row>
    <row r="26" spans="1:9">
      <c r="A26" s="7"/>
      <c r="B26" s="7"/>
      <c r="C26" s="7"/>
      <c r="D26" s="7"/>
      <c r="E26" s="7"/>
      <c r="F26" s="7"/>
      <c r="G26" s="7"/>
      <c r="H26" s="7"/>
      <c r="I26" s="7"/>
    </row>
    <row r="27" spans="1:9">
      <c r="A27" s="7"/>
      <c r="B27" s="7"/>
      <c r="C27" s="7"/>
      <c r="D27" s="7"/>
      <c r="E27" s="7"/>
      <c r="F27" s="7"/>
      <c r="G27" s="7"/>
      <c r="H27" s="7"/>
      <c r="I27" s="7"/>
    </row>
    <row r="28" spans="1:9">
      <c r="A28" s="7"/>
      <c r="B28" s="7"/>
      <c r="C28" s="7"/>
      <c r="D28" s="7"/>
      <c r="E28" s="7"/>
      <c r="F28" s="7"/>
      <c r="G28" s="7"/>
      <c r="H28" s="7"/>
      <c r="I28" s="7"/>
    </row>
    <row r="29" spans="1:9">
      <c r="A29" s="7"/>
      <c r="B29" s="7"/>
      <c r="C29" s="7"/>
      <c r="D29" s="7"/>
      <c r="E29" s="7"/>
      <c r="F29" s="7"/>
      <c r="G29" s="7"/>
      <c r="H29" s="7"/>
      <c r="I29" s="7"/>
    </row>
    <row r="30" spans="1:9">
      <c r="A30" s="7"/>
      <c r="B30" s="7"/>
      <c r="C30" s="7"/>
      <c r="D30" s="7"/>
      <c r="E30" s="7"/>
      <c r="F30" s="7"/>
      <c r="G30" s="7"/>
      <c r="H30" s="7"/>
      <c r="I30" s="7"/>
    </row>
    <row r="31" spans="1:9">
      <c r="A31" s="7"/>
      <c r="B31" s="7"/>
      <c r="C31" s="7"/>
      <c r="D31" s="7"/>
      <c r="E31" s="7"/>
      <c r="F31" s="7"/>
      <c r="G31" s="7"/>
      <c r="H31" s="7"/>
      <c r="I31" s="7"/>
    </row>
    <row r="32" spans="1:9">
      <c r="A32" s="7"/>
      <c r="B32" s="7"/>
      <c r="C32" s="7"/>
      <c r="D32" s="7"/>
      <c r="E32" s="7"/>
      <c r="F32" s="7"/>
      <c r="G32" s="7"/>
      <c r="H32" s="7"/>
      <c r="I32" s="7"/>
    </row>
    <row r="33" spans="1:9">
      <c r="A33" s="7"/>
      <c r="B33" s="7"/>
      <c r="C33" s="7"/>
      <c r="D33" s="7"/>
      <c r="E33" s="7"/>
      <c r="F33" s="7"/>
      <c r="G33" s="7"/>
      <c r="H33" s="7"/>
      <c r="I33" s="7"/>
    </row>
    <row r="34" spans="1:9">
      <c r="A34" s="7"/>
      <c r="B34" s="7"/>
      <c r="C34" s="7"/>
      <c r="D34" s="7"/>
      <c r="E34" s="7"/>
      <c r="F34" s="7"/>
      <c r="G34" s="7"/>
      <c r="H34" s="7"/>
      <c r="I34" s="7"/>
    </row>
    <row r="35" spans="1:9">
      <c r="A35" s="7"/>
      <c r="B35" s="7"/>
      <c r="C35" s="7"/>
      <c r="D35" s="7"/>
      <c r="E35" s="7"/>
      <c r="F35" s="7"/>
      <c r="G35" s="7"/>
      <c r="H35" s="7"/>
      <c r="I35" s="7"/>
    </row>
    <row r="36" spans="1:9">
      <c r="A36" s="7"/>
      <c r="B36" s="7"/>
      <c r="C36" s="7"/>
      <c r="D36" s="7"/>
      <c r="E36" s="7"/>
      <c r="F36" s="7"/>
      <c r="G36" s="7"/>
      <c r="H36" s="7"/>
      <c r="I36" s="7"/>
    </row>
    <row r="37" spans="1:9">
      <c r="A37" s="7"/>
      <c r="B37" s="7"/>
      <c r="C37" s="7"/>
      <c r="D37" s="7"/>
      <c r="E37" s="7"/>
      <c r="F37" s="7"/>
      <c r="G37" s="7"/>
      <c r="H37" s="7"/>
      <c r="I37" s="7"/>
    </row>
    <row r="38" spans="1:9">
      <c r="A38" s="7"/>
      <c r="B38" s="7"/>
      <c r="C38" s="7"/>
      <c r="D38" s="7"/>
      <c r="E38" s="7"/>
      <c r="F38" s="7"/>
      <c r="G38" s="7"/>
      <c r="H38" s="7"/>
      <c r="I38" s="7"/>
    </row>
    <row r="39" spans="1:9">
      <c r="A39" s="7"/>
      <c r="B39" s="7"/>
      <c r="C39" s="7"/>
      <c r="D39" s="7"/>
      <c r="E39" s="7"/>
      <c r="F39" s="7"/>
      <c r="G39" s="7"/>
      <c r="H39" s="7"/>
      <c r="I39" s="7"/>
    </row>
    <row r="40" spans="1:9">
      <c r="A40" s="7"/>
      <c r="B40" s="7"/>
      <c r="C40" s="7"/>
      <c r="D40" s="7"/>
      <c r="E40" s="7"/>
      <c r="F40" s="7"/>
      <c r="G40" s="7"/>
      <c r="H40" s="7"/>
      <c r="I40" s="7"/>
    </row>
    <row r="41" spans="1:9">
      <c r="A41" s="7"/>
      <c r="B41" s="7"/>
      <c r="C41" s="7"/>
      <c r="D41" s="7"/>
      <c r="E41" s="7"/>
      <c r="F41" s="7"/>
      <c r="G41" s="7"/>
      <c r="H41" s="7"/>
      <c r="I41" s="7"/>
    </row>
    <row r="42" spans="1:9">
      <c r="A42" s="7"/>
      <c r="B42" s="7"/>
      <c r="C42" s="7"/>
      <c r="D42" s="7"/>
      <c r="E42" s="7"/>
      <c r="F42" s="7"/>
      <c r="G42" s="7"/>
      <c r="H42" s="7"/>
      <c r="I42" s="7"/>
    </row>
    <row r="43" spans="1:9">
      <c r="A43" s="7"/>
      <c r="B43" s="7"/>
      <c r="C43" s="7"/>
      <c r="D43" s="7"/>
      <c r="E43" s="7"/>
      <c r="F43" s="7"/>
      <c r="G43" s="7"/>
      <c r="H43" s="7"/>
      <c r="I43" s="7"/>
    </row>
    <row r="44" spans="1:9">
      <c r="A44" s="7"/>
      <c r="B44" s="7"/>
      <c r="C44" s="7"/>
      <c r="D44" s="7"/>
      <c r="E44" s="7"/>
      <c r="F44" s="7"/>
      <c r="G44" s="7"/>
      <c r="H44" s="7"/>
      <c r="I44" s="7"/>
    </row>
    <row r="45" spans="1:9">
      <c r="A45" s="7"/>
      <c r="B45" s="7"/>
      <c r="C45" s="7"/>
      <c r="D45" s="7"/>
      <c r="E45" s="7"/>
      <c r="F45" s="7"/>
      <c r="G45" s="7"/>
      <c r="H45" s="7"/>
      <c r="I45" s="7"/>
    </row>
    <row r="46" spans="1:9">
      <c r="A46" s="7"/>
      <c r="B46" s="7"/>
      <c r="C46" s="7"/>
      <c r="D46" s="7"/>
      <c r="E46" s="7"/>
      <c r="F46" s="7"/>
      <c r="G46" s="7"/>
      <c r="H46" s="7"/>
      <c r="I46" s="7"/>
    </row>
    <row r="47" spans="1:9">
      <c r="A47" s="7"/>
      <c r="B47" s="7"/>
      <c r="C47" s="7"/>
      <c r="D47" s="7"/>
      <c r="E47" s="7"/>
      <c r="F47" s="7"/>
      <c r="G47" s="7"/>
      <c r="H47" s="7"/>
      <c r="I47" s="7"/>
    </row>
    <row r="48" spans="1:9">
      <c r="A48" s="7"/>
      <c r="B48" s="7"/>
      <c r="C48" s="7"/>
      <c r="D48" s="7"/>
      <c r="E48" s="7"/>
      <c r="F48" s="7"/>
      <c r="G48" s="7"/>
      <c r="H48" s="7"/>
      <c r="I48" s="7"/>
    </row>
    <row r="49" spans="1:9">
      <c r="A49" s="7"/>
      <c r="B49" s="7"/>
      <c r="C49" s="7"/>
      <c r="D49" s="7"/>
      <c r="E49" s="7"/>
      <c r="F49" s="7"/>
      <c r="G49" s="7"/>
      <c r="H49" s="7"/>
      <c r="I49" s="7"/>
    </row>
    <row r="50" spans="1:9">
      <c r="A50" s="7"/>
      <c r="B50" s="7"/>
      <c r="C50" s="7"/>
      <c r="D50" s="7"/>
      <c r="E50" s="7"/>
      <c r="F50" s="7"/>
      <c r="G50" s="7"/>
      <c r="H50" s="7"/>
      <c r="I50" s="7"/>
    </row>
    <row r="51" spans="1:9">
      <c r="A51" s="7"/>
      <c r="B51" s="7"/>
      <c r="C51" s="7"/>
      <c r="D51" s="7"/>
      <c r="E51" s="7"/>
      <c r="F51" s="7"/>
      <c r="G51" s="7"/>
      <c r="H51" s="7"/>
      <c r="I51" s="7"/>
    </row>
    <row r="52" spans="1:9">
      <c r="A52" s="7"/>
      <c r="B52" s="7"/>
      <c r="C52" s="7"/>
      <c r="D52" s="7"/>
      <c r="E52" s="7"/>
      <c r="F52" s="7"/>
      <c r="G52" s="7"/>
      <c r="H52" s="7"/>
      <c r="I52" s="7"/>
    </row>
    <row r="53" spans="1:9">
      <c r="A53" s="7"/>
      <c r="B53" s="7"/>
      <c r="C53" s="7"/>
      <c r="D53" s="7"/>
      <c r="E53" s="7"/>
      <c r="F53" s="7"/>
      <c r="G53" s="7"/>
      <c r="H53" s="7"/>
      <c r="I53" s="7"/>
    </row>
    <row r="54" spans="1:9">
      <c r="A54" s="7"/>
      <c r="B54" s="7"/>
      <c r="C54" s="7"/>
      <c r="D54" s="7"/>
      <c r="E54" s="7"/>
      <c r="F54" s="7"/>
      <c r="G54" s="7"/>
      <c r="H54" s="7"/>
      <c r="I54" s="7"/>
    </row>
    <row r="55" spans="1:9">
      <c r="A55" s="7"/>
      <c r="B55" s="7"/>
      <c r="C55" s="7"/>
      <c r="D55" s="7"/>
      <c r="E55" s="7"/>
      <c r="F55" s="7"/>
      <c r="G55" s="7"/>
      <c r="H55" s="7"/>
      <c r="I55" s="7"/>
    </row>
    <row r="56" spans="1:9">
      <c r="A56" s="7"/>
      <c r="B56" s="7"/>
      <c r="C56" s="7"/>
      <c r="D56" s="7"/>
      <c r="E56" s="7"/>
      <c r="F56" s="7"/>
      <c r="G56" s="7"/>
      <c r="H56" s="7"/>
      <c r="I56" s="7"/>
    </row>
    <row r="57" spans="1:9">
      <c r="A57" s="7"/>
      <c r="B57" s="7"/>
      <c r="C57" s="7"/>
      <c r="D57" s="7"/>
      <c r="E57" s="7"/>
      <c r="F57" s="7"/>
      <c r="G57" s="7"/>
      <c r="H57" s="7"/>
      <c r="I57" s="7"/>
    </row>
    <row r="58" spans="1:9">
      <c r="A58" s="7"/>
      <c r="B58" s="7"/>
      <c r="C58" s="7"/>
      <c r="D58" s="7"/>
      <c r="E58" s="7"/>
      <c r="F58" s="7"/>
      <c r="G58" s="7"/>
      <c r="H58" s="7"/>
      <c r="I58" s="7"/>
    </row>
    <row r="59" spans="1:9">
      <c r="A59" s="7"/>
      <c r="B59" s="7"/>
      <c r="C59" s="7"/>
      <c r="D59" s="7"/>
      <c r="E59" s="7"/>
      <c r="F59" s="7"/>
      <c r="G59" s="7"/>
      <c r="H59" s="7"/>
      <c r="I59" s="7"/>
    </row>
    <row r="60" spans="1:9">
      <c r="A60" s="7"/>
      <c r="B60" s="7"/>
      <c r="C60" s="7"/>
      <c r="D60" s="7"/>
      <c r="E60" s="7"/>
      <c r="F60" s="7"/>
      <c r="G60" s="7"/>
      <c r="H60" s="7"/>
      <c r="I60" s="7"/>
    </row>
    <row r="61" spans="1:9">
      <c r="A61" s="7"/>
      <c r="B61" s="7"/>
      <c r="C61" s="7"/>
      <c r="D61" s="7"/>
      <c r="E61" s="7"/>
      <c r="F61" s="7"/>
      <c r="G61" s="7"/>
      <c r="H61" s="7"/>
      <c r="I61" s="7"/>
    </row>
    <row r="62" spans="1:9">
      <c r="A62" s="7"/>
      <c r="B62" s="7"/>
      <c r="C62" s="7"/>
      <c r="D62" s="7"/>
      <c r="E62" s="7"/>
      <c r="F62" s="7"/>
      <c r="G62" s="7"/>
      <c r="H62" s="7"/>
      <c r="I62" s="7"/>
    </row>
    <row r="63" spans="1:9">
      <c r="A63" s="7"/>
      <c r="B63" s="7"/>
      <c r="C63" s="7"/>
      <c r="D63" s="7"/>
      <c r="E63" s="7"/>
      <c r="F63" s="7"/>
      <c r="G63" s="7"/>
      <c r="H63" s="7"/>
      <c r="I63" s="7"/>
    </row>
    <row r="64" spans="1:9">
      <c r="A64" s="7"/>
      <c r="B64" s="7"/>
      <c r="C64" s="7"/>
      <c r="D64" s="7"/>
      <c r="E64" s="7"/>
      <c r="F64" s="7"/>
      <c r="G64" s="7"/>
      <c r="H64" s="7"/>
      <c r="I64" s="7"/>
    </row>
    <row r="65" spans="1:9">
      <c r="A65" s="7"/>
      <c r="B65" s="7"/>
      <c r="C65" s="7"/>
      <c r="D65" s="7"/>
      <c r="E65" s="7"/>
      <c r="F65" s="7"/>
      <c r="G65" s="7"/>
      <c r="H65" s="7"/>
      <c r="I65" s="7"/>
    </row>
    <row r="66" spans="1:9">
      <c r="A66" s="7"/>
      <c r="B66" s="7"/>
      <c r="C66" s="7"/>
      <c r="D66" s="7"/>
      <c r="E66" s="7"/>
      <c r="F66" s="7"/>
      <c r="G66" s="7"/>
      <c r="H66" s="7"/>
      <c r="I66" s="7"/>
    </row>
    <row r="67" spans="1:9">
      <c r="A67" s="7"/>
      <c r="B67" s="7"/>
      <c r="C67" s="7"/>
      <c r="D67" s="7"/>
      <c r="E67" s="7"/>
      <c r="F67" s="7"/>
      <c r="G67" s="7"/>
      <c r="H67" s="7"/>
      <c r="I67" s="7"/>
    </row>
    <row r="68" spans="1:9">
      <c r="A68" s="7"/>
      <c r="B68" s="7"/>
      <c r="C68" s="7"/>
      <c r="D68" s="7"/>
      <c r="E68" s="7"/>
      <c r="F68" s="7"/>
      <c r="G68" s="7"/>
      <c r="H68" s="7"/>
      <c r="I68" s="7"/>
    </row>
    <row r="69" spans="1:9">
      <c r="A69" s="7"/>
      <c r="B69" s="7"/>
      <c r="C69" s="7"/>
      <c r="D69" s="7"/>
      <c r="E69" s="7"/>
      <c r="F69" s="7"/>
      <c r="G69" s="7"/>
      <c r="H69" s="7"/>
      <c r="I69" s="7"/>
    </row>
    <row r="70" spans="1:9">
      <c r="A70" s="7"/>
      <c r="B70" s="7"/>
      <c r="C70" s="7"/>
      <c r="D70" s="7"/>
      <c r="E70" s="7"/>
      <c r="F70" s="7"/>
      <c r="G70" s="7"/>
      <c r="H70" s="7"/>
      <c r="I70" s="7"/>
    </row>
    <row r="71" spans="1:9">
      <c r="A71" s="7"/>
      <c r="B71" s="7"/>
      <c r="C71" s="7"/>
      <c r="D71" s="7"/>
      <c r="E71" s="7"/>
      <c r="F71" s="7"/>
      <c r="G71" s="7"/>
      <c r="H71" s="7"/>
      <c r="I71" s="7"/>
    </row>
    <row r="72" spans="1:9">
      <c r="A72" s="7"/>
      <c r="B72" s="7"/>
      <c r="C72" s="7"/>
      <c r="D72" s="7"/>
      <c r="E72" s="7"/>
      <c r="F72" s="7"/>
      <c r="G72" s="7"/>
      <c r="H72" s="7"/>
      <c r="I72" s="7"/>
    </row>
    <row r="73" spans="1:9">
      <c r="A73" s="7"/>
      <c r="B73" s="7"/>
      <c r="C73" s="7"/>
      <c r="D73" s="7"/>
      <c r="E73" s="7"/>
      <c r="F73" s="7"/>
      <c r="G73" s="7"/>
      <c r="H73" s="7"/>
      <c r="I73" s="7"/>
    </row>
    <row r="74" spans="1:9">
      <c r="A74" s="7"/>
      <c r="B74" s="7"/>
      <c r="C74" s="7"/>
      <c r="D74" s="7"/>
      <c r="E74" s="7"/>
      <c r="F74" s="7"/>
      <c r="G74" s="7"/>
      <c r="H74" s="7"/>
      <c r="I74" s="7"/>
    </row>
    <row r="75" spans="1:9">
      <c r="A75" s="7"/>
      <c r="B75" s="7"/>
      <c r="C75" s="7"/>
      <c r="D75" s="7"/>
      <c r="E75" s="7"/>
      <c r="F75" s="7"/>
      <c r="G75" s="7"/>
      <c r="H75" s="7"/>
      <c r="I75" s="7"/>
    </row>
    <row r="76" spans="1:9">
      <c r="A76" s="7"/>
      <c r="B76" s="7"/>
      <c r="C76" s="7"/>
      <c r="D76" s="7"/>
      <c r="E76" s="7"/>
      <c r="F76" s="7"/>
      <c r="G76" s="7"/>
      <c r="H76" s="7"/>
      <c r="I76" s="7"/>
    </row>
    <row r="77" spans="1:9">
      <c r="A77" s="7"/>
      <c r="B77" s="7"/>
      <c r="C77" s="7"/>
      <c r="D77" s="7"/>
      <c r="E77" s="7"/>
      <c r="F77" s="7"/>
      <c r="G77" s="7"/>
      <c r="H77" s="7"/>
      <c r="I77" s="7"/>
    </row>
    <row r="78" spans="1:9">
      <c r="A78" s="7"/>
      <c r="B78" s="7"/>
      <c r="C78" s="7"/>
      <c r="D78" s="7"/>
      <c r="E78" s="7"/>
      <c r="F78" s="7"/>
      <c r="G78" s="7"/>
      <c r="H78" s="7"/>
      <c r="I78" s="7"/>
    </row>
    <row r="79" spans="1:9">
      <c r="A79" s="7"/>
      <c r="B79" s="7"/>
      <c r="C79" s="7"/>
      <c r="D79" s="7"/>
      <c r="E79" s="7"/>
      <c r="F79" s="7"/>
      <c r="G79" s="7"/>
      <c r="H79" s="7"/>
      <c r="I79" s="7"/>
    </row>
    <row r="80" spans="1:9">
      <c r="A80" s="7"/>
      <c r="B80" s="7"/>
      <c r="C80" s="7"/>
      <c r="D80" s="7"/>
      <c r="E80" s="7"/>
      <c r="F80" s="7"/>
      <c r="G80" s="7"/>
      <c r="H80" s="7"/>
      <c r="I80" s="7"/>
    </row>
    <row r="81" spans="1:9">
      <c r="A81" s="7"/>
      <c r="B81" s="7"/>
      <c r="C81" s="7"/>
      <c r="D81" s="7"/>
      <c r="E81" s="7"/>
      <c r="F81" s="7"/>
      <c r="G81" s="7"/>
      <c r="H81" s="7"/>
      <c r="I81" s="7"/>
    </row>
    <row r="82" spans="1:9">
      <c r="A82" s="7"/>
      <c r="B82" s="7"/>
      <c r="C82" s="7"/>
      <c r="D82" s="7"/>
      <c r="E82" s="7"/>
      <c r="F82" s="7"/>
      <c r="G82" s="7"/>
      <c r="H82" s="7"/>
      <c r="I82" s="7"/>
    </row>
    <row r="83" spans="1:9">
      <c r="A83" s="7"/>
      <c r="B83" s="7"/>
      <c r="C83" s="7"/>
      <c r="D83" s="7"/>
      <c r="E83" s="7"/>
      <c r="F83" s="7"/>
      <c r="G83" s="7"/>
      <c r="H83" s="7"/>
      <c r="I83" s="7"/>
    </row>
    <row r="84" spans="1:9">
      <c r="A84" s="7"/>
      <c r="B84" s="7"/>
      <c r="C84" s="7"/>
      <c r="D84" s="7"/>
      <c r="E84" s="7"/>
      <c r="F84" s="7"/>
      <c r="G84" s="7"/>
      <c r="H84" s="7"/>
      <c r="I84" s="7"/>
    </row>
    <row r="85" spans="1:9">
      <c r="A85" s="7"/>
      <c r="B85" s="7"/>
      <c r="C85" s="7"/>
      <c r="D85" s="7"/>
      <c r="E85" s="7"/>
      <c r="F85" s="7"/>
      <c r="G85" s="7"/>
      <c r="H85" s="7"/>
      <c r="I85" s="7"/>
    </row>
    <row r="86" spans="1:9">
      <c r="A86" s="7"/>
      <c r="B86" s="7"/>
      <c r="C86" s="7"/>
      <c r="D86" s="7"/>
      <c r="E86" s="7"/>
      <c r="F86" s="7"/>
      <c r="G86" s="7"/>
      <c r="H86" s="7"/>
      <c r="I86" s="7"/>
    </row>
    <row r="87" spans="1:9">
      <c r="A87" s="7"/>
      <c r="B87" s="7"/>
      <c r="C87" s="7"/>
      <c r="D87" s="7"/>
      <c r="E87" s="7"/>
      <c r="F87" s="7"/>
      <c r="G87" s="7"/>
      <c r="H87" s="7"/>
      <c r="I87" s="7"/>
    </row>
    <row r="88" spans="1:9">
      <c r="A88" s="7"/>
      <c r="B88" s="7"/>
      <c r="C88" s="7"/>
      <c r="D88" s="7"/>
      <c r="E88" s="7"/>
      <c r="F88" s="7"/>
      <c r="G88" s="7"/>
      <c r="H88" s="7"/>
      <c r="I88" s="7"/>
    </row>
    <row r="89" spans="1:9">
      <c r="A89" s="7"/>
      <c r="B89" s="7"/>
      <c r="C89" s="7"/>
      <c r="D89" s="7"/>
      <c r="E89" s="7"/>
      <c r="F89" s="7"/>
      <c r="G89" s="7"/>
      <c r="H89" s="7"/>
      <c r="I89" s="7"/>
    </row>
    <row r="90" spans="1:9">
      <c r="A90" s="7"/>
      <c r="B90" s="7"/>
      <c r="C90" s="7"/>
      <c r="D90" s="7"/>
      <c r="E90" s="7"/>
      <c r="F90" s="7"/>
      <c r="G90" s="7"/>
      <c r="H90" s="7"/>
      <c r="I90" s="7"/>
    </row>
    <row r="91" spans="1:9">
      <c r="A91" s="7"/>
      <c r="B91" s="7"/>
      <c r="C91" s="7"/>
      <c r="D91" s="7"/>
      <c r="E91" s="7"/>
      <c r="F91" s="7"/>
      <c r="G91" s="7"/>
      <c r="H91" s="7"/>
      <c r="I91" s="7"/>
    </row>
    <row r="92" spans="1:9">
      <c r="A92" s="7"/>
      <c r="B92" s="7"/>
      <c r="C92" s="7"/>
      <c r="D92" s="7"/>
      <c r="E92" s="7"/>
      <c r="F92" s="7"/>
      <c r="G92" s="7"/>
      <c r="H92" s="7"/>
      <c r="I92" s="7"/>
    </row>
    <row r="93" spans="1:9">
      <c r="A93" s="7"/>
      <c r="B93" s="7"/>
      <c r="C93" s="7"/>
      <c r="D93" s="7"/>
      <c r="E93" s="7"/>
      <c r="F93" s="7"/>
      <c r="G93" s="7"/>
      <c r="H93" s="7"/>
      <c r="I93" s="7"/>
    </row>
    <row r="94" spans="1:9">
      <c r="A94" s="7"/>
      <c r="B94" s="7"/>
      <c r="C94" s="7"/>
      <c r="D94" s="7"/>
      <c r="E94" s="7"/>
      <c r="F94" s="7"/>
      <c r="G94" s="7"/>
      <c r="H94" s="7"/>
      <c r="I94" s="7"/>
    </row>
    <row r="95" spans="1:9">
      <c r="A95" s="7"/>
      <c r="B95" s="7"/>
      <c r="C95" s="7"/>
      <c r="D95" s="7"/>
      <c r="E95" s="7"/>
      <c r="F95" s="7"/>
      <c r="G95" s="7"/>
      <c r="H95" s="7"/>
      <c r="I95" s="7"/>
    </row>
    <row r="96" spans="1:9">
      <c r="A96" s="7"/>
      <c r="B96" s="7"/>
      <c r="C96" s="7"/>
      <c r="D96" s="7"/>
      <c r="E96" s="7"/>
      <c r="F96" s="7"/>
      <c r="G96" s="7"/>
      <c r="H96" s="7"/>
      <c r="I96" s="7"/>
    </row>
    <row r="97" spans="1:9">
      <c r="A97" s="7"/>
      <c r="B97" s="7"/>
      <c r="C97" s="7"/>
      <c r="D97" s="7"/>
      <c r="E97" s="7"/>
      <c r="F97" s="7"/>
      <c r="G97" s="7"/>
      <c r="H97" s="7"/>
      <c r="I97" s="7"/>
    </row>
    <row r="98" spans="1:9">
      <c r="A98" s="7"/>
      <c r="B98" s="7"/>
      <c r="C98" s="7"/>
      <c r="D98" s="7"/>
      <c r="E98" s="7"/>
      <c r="F98" s="7"/>
      <c r="G98" s="7"/>
      <c r="H98" s="7"/>
      <c r="I98" s="7"/>
    </row>
    <row r="99" spans="1:9">
      <c r="A99" s="7"/>
      <c r="B99" s="7"/>
      <c r="C99" s="7"/>
      <c r="D99" s="7"/>
      <c r="E99" s="7"/>
      <c r="F99" s="7"/>
      <c r="G99" s="7"/>
      <c r="H99" s="7"/>
      <c r="I99" s="7"/>
    </row>
    <row r="100" spans="1:9">
      <c r="A100" s="7"/>
      <c r="B100" s="7"/>
      <c r="C100" s="7"/>
      <c r="D100" s="7"/>
      <c r="E100" s="7"/>
      <c r="F100" s="7"/>
      <c r="G100" s="7"/>
      <c r="H100" s="7"/>
      <c r="I100" s="7"/>
    </row>
    <row r="101" spans="1:9">
      <c r="A101" s="7"/>
      <c r="B101" s="7"/>
      <c r="C101" s="7"/>
      <c r="D101" s="7"/>
      <c r="E101" s="7"/>
      <c r="F101" s="7"/>
      <c r="G101" s="7"/>
      <c r="H101" s="7"/>
      <c r="I101" s="7"/>
    </row>
    <row r="102" spans="1:9">
      <c r="A102" s="7"/>
      <c r="B102" s="7"/>
      <c r="C102" s="7"/>
      <c r="D102" s="7"/>
      <c r="E102" s="7"/>
      <c r="F102" s="7"/>
      <c r="G102" s="7"/>
      <c r="H102" s="7"/>
      <c r="I102" s="7"/>
    </row>
    <row r="103" spans="1:9">
      <c r="A103" s="7"/>
      <c r="B103" s="7"/>
      <c r="C103" s="7"/>
      <c r="D103" s="7"/>
      <c r="E103" s="7"/>
      <c r="F103" s="7"/>
      <c r="G103" s="7"/>
      <c r="H103" s="7"/>
      <c r="I103" s="7"/>
    </row>
    <row r="104" spans="1:9">
      <c r="A104" s="7"/>
      <c r="B104" s="7"/>
      <c r="C104" s="7"/>
      <c r="D104" s="7"/>
      <c r="E104" s="7"/>
      <c r="F104" s="7"/>
      <c r="G104" s="7"/>
      <c r="H104" s="7"/>
      <c r="I104" s="7"/>
    </row>
    <row r="105" spans="1:9">
      <c r="A105" s="7"/>
      <c r="B105" s="7"/>
      <c r="C105" s="7"/>
      <c r="D105" s="7"/>
      <c r="E105" s="7"/>
      <c r="F105" s="7"/>
      <c r="G105" s="7"/>
      <c r="H105" s="7"/>
      <c r="I105" s="7"/>
    </row>
    <row r="106" spans="1:9">
      <c r="A106" s="7"/>
      <c r="B106" s="7"/>
      <c r="C106" s="7"/>
      <c r="D106" s="7"/>
      <c r="E106" s="7"/>
      <c r="F106" s="7"/>
      <c r="G106" s="7"/>
      <c r="H106" s="7"/>
      <c r="I106" s="7"/>
    </row>
    <row r="107" spans="1:9">
      <c r="A107" s="7"/>
      <c r="B107" s="7"/>
      <c r="C107" s="7"/>
      <c r="D107" s="7"/>
      <c r="E107" s="7"/>
      <c r="F107" s="7"/>
      <c r="G107" s="7"/>
      <c r="H107" s="7"/>
      <c r="I107" s="7"/>
    </row>
    <row r="108" spans="1:9">
      <c r="A108" s="7"/>
      <c r="B108" s="7"/>
      <c r="C108" s="7"/>
      <c r="D108" s="7"/>
      <c r="E108" s="7"/>
      <c r="F108" s="7"/>
      <c r="G108" s="7"/>
      <c r="H108" s="7"/>
      <c r="I108" s="7"/>
    </row>
    <row r="109" spans="1:9">
      <c r="A109" s="7"/>
      <c r="B109" s="7"/>
      <c r="C109" s="7"/>
      <c r="D109" s="7"/>
      <c r="E109" s="7"/>
      <c r="F109" s="7"/>
      <c r="G109" s="7"/>
      <c r="H109" s="7"/>
      <c r="I109" s="7"/>
    </row>
    <row r="110" spans="1:9">
      <c r="A110" s="7"/>
      <c r="B110" s="7"/>
      <c r="C110" s="7"/>
      <c r="D110" s="7"/>
      <c r="E110" s="7"/>
      <c r="F110" s="7"/>
      <c r="G110" s="7"/>
      <c r="H110" s="7"/>
      <c r="I110" s="7"/>
    </row>
    <row r="111" spans="1:9">
      <c r="A111" s="7"/>
      <c r="B111" s="7"/>
      <c r="C111" s="7"/>
      <c r="D111" s="7"/>
      <c r="E111" s="7"/>
      <c r="F111" s="7"/>
      <c r="G111" s="7"/>
      <c r="H111" s="7"/>
      <c r="I111" s="7"/>
    </row>
    <row r="112" spans="1:9">
      <c r="A112" s="7"/>
      <c r="B112" s="7"/>
      <c r="C112" s="7"/>
      <c r="D112" s="7"/>
      <c r="E112" s="7"/>
      <c r="F112" s="7"/>
      <c r="G112" s="7"/>
      <c r="H112" s="7"/>
      <c r="I112" s="7"/>
    </row>
    <row r="113" spans="1:9">
      <c r="A113" s="7"/>
      <c r="B113" s="7"/>
      <c r="C113" s="7"/>
      <c r="D113" s="7"/>
      <c r="E113" s="7"/>
      <c r="F113" s="7"/>
      <c r="G113" s="7"/>
      <c r="H113" s="7"/>
      <c r="I113" s="7"/>
    </row>
    <row r="114" spans="1:9">
      <c r="A114" s="7"/>
      <c r="B114" s="7"/>
      <c r="C114" s="7"/>
      <c r="D114" s="7"/>
      <c r="E114" s="7"/>
      <c r="F114" s="7"/>
      <c r="G114" s="7"/>
      <c r="H114" s="7"/>
      <c r="I114" s="7"/>
    </row>
    <row r="115" spans="1:9">
      <c r="A115" s="7"/>
      <c r="B115" s="7"/>
      <c r="C115" s="7"/>
      <c r="D115" s="7"/>
      <c r="E115" s="7"/>
      <c r="F115" s="7"/>
      <c r="G115" s="7"/>
      <c r="H115" s="7"/>
      <c r="I115" s="7"/>
    </row>
    <row r="116" spans="1:9">
      <c r="A116" s="7"/>
      <c r="B116" s="7"/>
      <c r="C116" s="7"/>
      <c r="D116" s="7"/>
      <c r="E116" s="7"/>
      <c r="F116" s="7"/>
      <c r="G116" s="7"/>
      <c r="H116" s="7"/>
      <c r="I116" s="7"/>
    </row>
    <row r="117" spans="1:9">
      <c r="A117" s="7"/>
      <c r="B117" s="7"/>
      <c r="C117" s="7"/>
      <c r="D117" s="7"/>
      <c r="E117" s="7"/>
      <c r="F117" s="7"/>
      <c r="G117" s="7"/>
      <c r="H117" s="7"/>
      <c r="I117" s="7"/>
    </row>
    <row r="118" spans="1:9">
      <c r="A118" s="7"/>
      <c r="B118" s="7"/>
      <c r="C118" s="7"/>
      <c r="D118" s="7"/>
      <c r="E118" s="7"/>
      <c r="F118" s="7"/>
      <c r="G118" s="7"/>
      <c r="H118" s="7"/>
      <c r="I118" s="7"/>
    </row>
    <row r="119" spans="1:9">
      <c r="A119" s="7"/>
      <c r="B119" s="7"/>
      <c r="C119" s="7"/>
      <c r="D119" s="7"/>
      <c r="E119" s="7"/>
      <c r="F119" s="7"/>
      <c r="G119" s="7"/>
      <c r="H119" s="7"/>
      <c r="I119" s="7"/>
    </row>
    <row r="120" spans="1:9">
      <c r="A120" s="7"/>
      <c r="B120" s="7"/>
      <c r="C120" s="7"/>
      <c r="D120" s="7"/>
      <c r="E120" s="7"/>
      <c r="F120" s="7"/>
      <c r="G120" s="7"/>
      <c r="H120" s="7"/>
      <c r="I120" s="7"/>
    </row>
    <row r="121" spans="1:9">
      <c r="A121" s="7"/>
      <c r="B121" s="7"/>
      <c r="C121" s="7"/>
      <c r="D121" s="7"/>
      <c r="E121" s="7"/>
      <c r="F121" s="7"/>
      <c r="G121" s="7"/>
      <c r="H121" s="7"/>
      <c r="I121" s="7"/>
    </row>
    <row r="122" spans="1:9">
      <c r="A122" s="7"/>
      <c r="B122" s="7"/>
      <c r="C122" s="7"/>
      <c r="D122" s="7"/>
      <c r="E122" s="7"/>
      <c r="F122" s="7"/>
      <c r="G122" s="7"/>
      <c r="H122" s="7"/>
      <c r="I122" s="7"/>
    </row>
    <row r="123" spans="1:9">
      <c r="A123" s="7"/>
      <c r="B123" s="7"/>
      <c r="C123" s="7"/>
      <c r="D123" s="7"/>
      <c r="E123" s="7"/>
      <c r="F123" s="7"/>
      <c r="G123" s="7"/>
      <c r="H123" s="7"/>
      <c r="I123" s="7"/>
    </row>
    <row r="124" spans="1:9">
      <c r="A124" s="7"/>
      <c r="B124" s="7"/>
      <c r="C124" s="7"/>
      <c r="D124" s="7"/>
      <c r="E124" s="7"/>
      <c r="F124" s="7"/>
      <c r="G124" s="7"/>
      <c r="H124" s="7"/>
      <c r="I124" s="7"/>
    </row>
    <row r="125" spans="1:9">
      <c r="A125" s="7"/>
      <c r="B125" s="7"/>
      <c r="C125" s="7"/>
      <c r="D125" s="7"/>
      <c r="E125" s="7"/>
      <c r="F125" s="7"/>
      <c r="G125" s="7"/>
      <c r="H125" s="7"/>
      <c r="I125" s="7"/>
    </row>
    <row r="126" spans="1:9">
      <c r="A126" s="7"/>
      <c r="B126" s="7"/>
      <c r="C126" s="7"/>
      <c r="D126" s="7"/>
      <c r="E126" s="7"/>
      <c r="F126" s="7"/>
      <c r="G126" s="7"/>
      <c r="H126" s="7"/>
      <c r="I126" s="7"/>
    </row>
    <row r="127" spans="1:9">
      <c r="A127" s="7"/>
      <c r="B127" s="7"/>
      <c r="C127" s="7"/>
      <c r="D127" s="7"/>
      <c r="E127" s="7"/>
      <c r="F127" s="7"/>
      <c r="G127" s="7"/>
      <c r="H127" s="7"/>
      <c r="I127" s="7"/>
    </row>
    <row r="128" spans="1:9">
      <c r="A128" s="7"/>
      <c r="B128" s="7"/>
      <c r="C128" s="7"/>
      <c r="D128" s="7"/>
      <c r="E128" s="7"/>
      <c r="F128" s="7"/>
      <c r="G128" s="7"/>
      <c r="H128" s="7"/>
      <c r="I128" s="7"/>
    </row>
    <row r="129" spans="1:9">
      <c r="A129" s="7"/>
      <c r="B129" s="7"/>
      <c r="C129" s="7"/>
      <c r="D129" s="7"/>
      <c r="E129" s="7"/>
      <c r="F129" s="7"/>
      <c r="G129" s="7"/>
      <c r="H129" s="7"/>
      <c r="I129" s="7"/>
    </row>
    <row r="130" spans="1:9">
      <c r="A130" s="7"/>
      <c r="B130" s="7"/>
      <c r="C130" s="7"/>
      <c r="D130" s="7"/>
      <c r="E130" s="7"/>
      <c r="F130" s="7"/>
      <c r="G130" s="7"/>
      <c r="H130" s="7"/>
      <c r="I130" s="7"/>
    </row>
    <row r="131" spans="1:9">
      <c r="A131" s="7"/>
      <c r="B131" s="7"/>
      <c r="C131" s="7"/>
      <c r="D131" s="7"/>
      <c r="E131" s="7"/>
      <c r="F131" s="7"/>
      <c r="G131" s="7"/>
      <c r="H131" s="7"/>
      <c r="I131" s="7"/>
    </row>
    <row r="132" spans="1:9">
      <c r="A132" s="7"/>
      <c r="B132" s="7"/>
      <c r="C132" s="7"/>
      <c r="D132" s="7"/>
      <c r="E132" s="7"/>
      <c r="F132" s="7"/>
      <c r="G132" s="7"/>
      <c r="H132" s="7"/>
      <c r="I132" s="7"/>
    </row>
    <row r="133" spans="1:9">
      <c r="A133" s="7"/>
      <c r="B133" s="7"/>
      <c r="C133" s="7"/>
      <c r="D133" s="7"/>
      <c r="E133" s="7"/>
      <c r="F133" s="7"/>
      <c r="G133" s="7"/>
      <c r="H133" s="7"/>
      <c r="I133" s="7"/>
    </row>
    <row r="134" spans="1:9">
      <c r="A134" s="7"/>
      <c r="B134" s="7"/>
      <c r="C134" s="7"/>
      <c r="D134" s="7"/>
      <c r="E134" s="7"/>
      <c r="F134" s="7"/>
      <c r="G134" s="7"/>
      <c r="H134" s="7"/>
      <c r="I134" s="7"/>
    </row>
    <row r="135" spans="1:9">
      <c r="A135" s="7"/>
      <c r="B135" s="7"/>
      <c r="C135" s="7"/>
      <c r="D135" s="7"/>
      <c r="E135" s="7"/>
      <c r="F135" s="7"/>
      <c r="G135" s="7"/>
      <c r="H135" s="7"/>
      <c r="I135" s="7"/>
    </row>
    <row r="136" spans="1:9">
      <c r="A136" s="7"/>
      <c r="B136" s="7"/>
      <c r="C136" s="7"/>
      <c r="D136" s="7"/>
      <c r="E136" s="7"/>
      <c r="F136" s="7"/>
      <c r="G136" s="7"/>
      <c r="H136" s="7"/>
      <c r="I136" s="7"/>
    </row>
    <row r="137" spans="1:9">
      <c r="A137" s="7"/>
      <c r="B137" s="7"/>
      <c r="C137" s="7"/>
      <c r="D137" s="7"/>
      <c r="E137" s="7"/>
      <c r="F137" s="7"/>
      <c r="G137" s="7"/>
      <c r="H137" s="7"/>
      <c r="I137" s="7"/>
    </row>
    <row r="138" spans="1:9">
      <c r="A138" s="7"/>
      <c r="B138" s="7"/>
      <c r="C138" s="7"/>
      <c r="D138" s="7"/>
      <c r="E138" s="7"/>
      <c r="F138" s="7"/>
      <c r="G138" s="7"/>
      <c r="H138" s="7"/>
      <c r="I138" s="7"/>
    </row>
    <row r="139" spans="1:9">
      <c r="A139" s="7"/>
      <c r="B139" s="7"/>
      <c r="C139" s="7"/>
      <c r="D139" s="7"/>
      <c r="E139" s="7"/>
      <c r="F139" s="7"/>
      <c r="G139" s="7"/>
      <c r="H139" s="7"/>
      <c r="I139" s="7"/>
    </row>
    <row r="140" spans="1:9">
      <c r="A140" s="7"/>
      <c r="B140" s="7"/>
      <c r="C140" s="7"/>
      <c r="D140" s="7"/>
      <c r="E140" s="7"/>
      <c r="F140" s="7"/>
      <c r="G140" s="7"/>
      <c r="H140" s="7"/>
      <c r="I140" s="7"/>
    </row>
    <row r="141" spans="1:9">
      <c r="A141" s="7"/>
      <c r="B141" s="7"/>
      <c r="C141" s="7"/>
      <c r="D141" s="7"/>
      <c r="E141" s="7"/>
      <c r="F141" s="7"/>
      <c r="G141" s="7"/>
      <c r="H141" s="7"/>
      <c r="I141" s="7"/>
    </row>
    <row r="142" spans="1:9">
      <c r="A142" s="7"/>
      <c r="B142" s="7"/>
      <c r="C142" s="7"/>
      <c r="D142" s="7"/>
      <c r="E142" s="7"/>
      <c r="F142" s="7"/>
      <c r="G142" s="7"/>
      <c r="H142" s="7"/>
      <c r="I142" s="7"/>
    </row>
    <row r="143" spans="1:9">
      <c r="A143" s="7"/>
      <c r="B143" s="7"/>
      <c r="C143" s="7"/>
      <c r="D143" s="7"/>
      <c r="E143" s="7"/>
      <c r="F143" s="7"/>
      <c r="G143" s="7"/>
      <c r="H143" s="7"/>
      <c r="I143" s="7"/>
    </row>
    <row r="144" spans="1:9">
      <c r="A144" s="7"/>
      <c r="B144" s="7"/>
      <c r="C144" s="7"/>
      <c r="D144" s="7"/>
      <c r="E144" s="7"/>
      <c r="F144" s="7"/>
      <c r="G144" s="7"/>
      <c r="H144" s="7"/>
      <c r="I144" s="7"/>
    </row>
    <row r="145" spans="1:9">
      <c r="A145" s="7"/>
      <c r="B145" s="7"/>
      <c r="C145" s="7"/>
      <c r="D145" s="7"/>
      <c r="E145" s="7"/>
      <c r="F145" s="7"/>
      <c r="G145" s="7"/>
      <c r="H145" s="7"/>
      <c r="I145" s="7"/>
    </row>
    <row r="146" spans="1:9">
      <c r="A146" s="7"/>
      <c r="B146" s="7"/>
      <c r="C146" s="7"/>
      <c r="D146" s="7"/>
      <c r="E146" s="7"/>
      <c r="F146" s="7"/>
      <c r="G146" s="7"/>
      <c r="H146" s="7"/>
      <c r="I146" s="7"/>
    </row>
    <row r="147" spans="1:9">
      <c r="A147" s="7"/>
      <c r="B147" s="7"/>
      <c r="C147" s="7"/>
      <c r="D147" s="7"/>
      <c r="E147" s="7"/>
      <c r="F147" s="7"/>
      <c r="G147" s="7"/>
      <c r="H147" s="7"/>
      <c r="I147" s="7"/>
    </row>
    <row r="148" spans="1:9">
      <c r="A148" s="7"/>
      <c r="B148" s="7"/>
      <c r="C148" s="7"/>
      <c r="D148" s="7"/>
      <c r="E148" s="7"/>
      <c r="F148" s="7"/>
      <c r="G148" s="7"/>
      <c r="H148" s="7"/>
      <c r="I148" s="7"/>
    </row>
    <row r="149" spans="1:9">
      <c r="A149" s="7"/>
      <c r="B149" s="7"/>
      <c r="C149" s="7"/>
      <c r="D149" s="7"/>
      <c r="E149" s="7"/>
      <c r="F149" s="7"/>
      <c r="G149" s="7"/>
      <c r="H149" s="7"/>
      <c r="I149" s="7"/>
    </row>
    <row r="150" spans="1:9">
      <c r="A150" s="7"/>
      <c r="B150" s="7"/>
      <c r="C150" s="7"/>
      <c r="D150" s="7"/>
      <c r="E150" s="7"/>
      <c r="F150" s="7"/>
      <c r="G150" s="7"/>
      <c r="H150" s="7"/>
      <c r="I150" s="7"/>
    </row>
    <row r="151" spans="1:9">
      <c r="A151" s="7"/>
      <c r="B151" s="7"/>
      <c r="C151" s="7"/>
      <c r="D151" s="7"/>
      <c r="E151" s="7"/>
      <c r="F151" s="7"/>
      <c r="G151" s="7"/>
      <c r="H151" s="7"/>
      <c r="I151" s="7"/>
    </row>
    <row r="152" spans="1:9">
      <c r="A152" s="7"/>
      <c r="B152" s="7"/>
      <c r="C152" s="7"/>
      <c r="D152" s="7"/>
      <c r="E152" s="7"/>
      <c r="F152" s="7"/>
      <c r="G152" s="7"/>
      <c r="H152" s="7"/>
      <c r="I152" s="7"/>
    </row>
    <row r="153" spans="1:9">
      <c r="A153" s="7"/>
      <c r="B153" s="7"/>
      <c r="C153" s="7"/>
      <c r="D153" s="7"/>
      <c r="E153" s="7"/>
      <c r="F153" s="7"/>
      <c r="G153" s="7"/>
      <c r="H153" s="7"/>
      <c r="I153" s="7"/>
    </row>
    <row r="154" spans="1:9">
      <c r="A154" s="7"/>
      <c r="B154" s="7"/>
      <c r="C154" s="7"/>
      <c r="D154" s="7"/>
      <c r="E154" s="7"/>
      <c r="F154" s="7"/>
      <c r="G154" s="7"/>
      <c r="H154" s="7"/>
      <c r="I154" s="7"/>
    </row>
    <row r="155" spans="1:9">
      <c r="A155" s="7"/>
      <c r="B155" s="7"/>
      <c r="C155" s="7"/>
      <c r="D155" s="7"/>
      <c r="E155" s="7"/>
      <c r="F155" s="7"/>
      <c r="G155" s="7"/>
      <c r="H155" s="7"/>
      <c r="I155" s="7"/>
    </row>
    <row r="156" spans="1:9">
      <c r="A156" s="7"/>
      <c r="B156" s="7"/>
      <c r="C156" s="7"/>
      <c r="D156" s="7"/>
      <c r="E156" s="7"/>
      <c r="F156" s="7"/>
      <c r="G156" s="7"/>
      <c r="H156" s="7"/>
      <c r="I156" s="7"/>
    </row>
    <row r="157" spans="1:9">
      <c r="A157" s="7"/>
      <c r="B157" s="7"/>
      <c r="C157" s="7"/>
      <c r="D157" s="7"/>
      <c r="E157" s="7"/>
      <c r="F157" s="7"/>
      <c r="G157" s="7"/>
      <c r="H157" s="7"/>
      <c r="I157" s="7"/>
    </row>
    <row r="158" spans="1:9">
      <c r="A158" s="7"/>
      <c r="B158" s="7"/>
      <c r="C158" s="7"/>
      <c r="D158" s="7"/>
      <c r="E158" s="7"/>
      <c r="F158" s="7"/>
      <c r="G158" s="7"/>
      <c r="H158" s="7"/>
      <c r="I158" s="7"/>
    </row>
    <row r="159" spans="1:9">
      <c r="A159" s="7"/>
      <c r="B159" s="7"/>
      <c r="C159" s="7"/>
      <c r="D159" s="7"/>
      <c r="E159" s="7"/>
      <c r="F159" s="7"/>
      <c r="G159" s="7"/>
      <c r="H159" s="7"/>
      <c r="I159" s="7"/>
    </row>
    <row r="160" spans="1:9">
      <c r="A160" s="7"/>
      <c r="B160" s="7"/>
      <c r="C160" s="7"/>
      <c r="D160" s="7"/>
      <c r="E160" s="7"/>
      <c r="F160" s="7"/>
      <c r="G160" s="7"/>
      <c r="H160" s="7"/>
      <c r="I160" s="7"/>
    </row>
    <row r="161" spans="1:9">
      <c r="A161" s="7"/>
      <c r="B161" s="7"/>
      <c r="C161" s="7"/>
      <c r="D161" s="7"/>
      <c r="E161" s="7"/>
      <c r="F161" s="7"/>
      <c r="G161" s="7"/>
      <c r="H161" s="7"/>
      <c r="I161" s="7"/>
    </row>
    <row r="162" spans="1:9">
      <c r="A162" s="7"/>
      <c r="B162" s="7"/>
      <c r="C162" s="7"/>
      <c r="D162" s="7"/>
      <c r="E162" s="7"/>
      <c r="F162" s="7"/>
      <c r="G162" s="7"/>
      <c r="H162" s="7"/>
      <c r="I162" s="7"/>
    </row>
    <row r="163" spans="1:9">
      <c r="A163" s="7"/>
      <c r="B163" s="7"/>
      <c r="C163" s="7"/>
      <c r="D163" s="7"/>
      <c r="E163" s="7"/>
      <c r="F163" s="7"/>
      <c r="G163" s="7"/>
      <c r="H163" s="7"/>
      <c r="I163" s="7"/>
    </row>
    <row r="164" spans="1:9">
      <c r="A164" s="7"/>
      <c r="B164" s="7"/>
      <c r="C164" s="7"/>
      <c r="D164" s="7"/>
      <c r="E164" s="7"/>
      <c r="F164" s="7"/>
      <c r="G164" s="7"/>
      <c r="H164" s="7"/>
      <c r="I164" s="7"/>
    </row>
    <row r="165" spans="1:9">
      <c r="A165" s="7"/>
      <c r="B165" s="7"/>
      <c r="C165" s="7"/>
      <c r="D165" s="7"/>
      <c r="E165" s="7"/>
      <c r="F165" s="7"/>
      <c r="G165" s="7"/>
      <c r="H165" s="7"/>
      <c r="I165" s="7"/>
    </row>
    <row r="166" spans="1:9">
      <c r="A166" s="7"/>
      <c r="B166" s="7"/>
      <c r="C166" s="7"/>
      <c r="D166" s="7"/>
      <c r="E166" s="7"/>
      <c r="F166" s="7"/>
      <c r="G166" s="7"/>
      <c r="H166" s="7"/>
      <c r="I166" s="7"/>
    </row>
    <row r="167" spans="1:9">
      <c r="A167" s="7"/>
      <c r="B167" s="7"/>
      <c r="C167" s="7"/>
      <c r="D167" s="7"/>
      <c r="E167" s="7"/>
      <c r="F167" s="7"/>
      <c r="G167" s="7"/>
      <c r="H167" s="7"/>
      <c r="I167" s="7"/>
    </row>
    <row r="168" spans="1:9">
      <c r="A168" s="7"/>
      <c r="B168" s="7"/>
      <c r="C168" s="7"/>
      <c r="D168" s="7"/>
      <c r="E168" s="7"/>
      <c r="F168" s="7"/>
      <c r="G168" s="7"/>
      <c r="H168" s="7"/>
      <c r="I168" s="7"/>
    </row>
    <row r="169" spans="1:9">
      <c r="A169" s="7"/>
      <c r="B169" s="7"/>
      <c r="C169" s="7"/>
      <c r="D169" s="7"/>
      <c r="E169" s="7"/>
      <c r="F169" s="7"/>
      <c r="G169" s="7"/>
      <c r="H169" s="7"/>
      <c r="I169" s="7"/>
    </row>
    <row r="170" spans="1:9">
      <c r="A170" s="7"/>
      <c r="B170" s="7"/>
      <c r="C170" s="7"/>
      <c r="D170" s="7"/>
      <c r="E170" s="7"/>
      <c r="F170" s="7"/>
      <c r="G170" s="7"/>
      <c r="H170" s="7"/>
      <c r="I170" s="7"/>
    </row>
    <row r="171" spans="1:9">
      <c r="A171" s="7"/>
      <c r="B171" s="7"/>
      <c r="C171" s="7"/>
      <c r="D171" s="7"/>
      <c r="E171" s="7"/>
      <c r="F171" s="7"/>
      <c r="G171" s="7"/>
      <c r="H171" s="7"/>
      <c r="I171" s="7"/>
    </row>
    <row r="172" spans="1:9">
      <c r="A172" s="7"/>
      <c r="B172" s="7"/>
      <c r="C172" s="7"/>
      <c r="D172" s="7"/>
      <c r="E172" s="7"/>
      <c r="F172" s="7"/>
      <c r="G172" s="7"/>
      <c r="H172" s="7"/>
      <c r="I172" s="7"/>
    </row>
    <row r="173" spans="1:9">
      <c r="A173" s="7"/>
      <c r="B173" s="7"/>
      <c r="C173" s="7"/>
      <c r="D173" s="7"/>
      <c r="E173" s="7"/>
      <c r="F173" s="7"/>
      <c r="G173" s="7"/>
      <c r="H173" s="7"/>
      <c r="I173" s="7"/>
    </row>
    <row r="174" spans="1:9">
      <c r="A174" s="7"/>
      <c r="B174" s="7"/>
      <c r="C174" s="7"/>
      <c r="D174" s="7"/>
      <c r="E174" s="7"/>
      <c r="F174" s="7"/>
      <c r="G174" s="7"/>
      <c r="H174" s="7"/>
      <c r="I174" s="7"/>
    </row>
    <row r="175" spans="1:9">
      <c r="A175" s="7"/>
      <c r="B175" s="7"/>
      <c r="C175" s="7"/>
      <c r="D175" s="7"/>
      <c r="E175" s="7"/>
      <c r="F175" s="7"/>
      <c r="G175" s="7"/>
      <c r="H175" s="7"/>
      <c r="I175" s="7"/>
    </row>
    <row r="176" spans="1:9">
      <c r="A176" s="7"/>
      <c r="B176" s="7"/>
      <c r="C176" s="7"/>
      <c r="D176" s="7"/>
      <c r="E176" s="7"/>
      <c r="F176" s="7"/>
      <c r="G176" s="7"/>
      <c r="H176" s="7"/>
      <c r="I176" s="7"/>
    </row>
    <row r="177" spans="1:9">
      <c r="A177" s="7"/>
      <c r="B177" s="7"/>
      <c r="C177" s="7"/>
      <c r="D177" s="7"/>
      <c r="E177" s="7"/>
      <c r="F177" s="7"/>
      <c r="G177" s="7"/>
      <c r="H177" s="7"/>
      <c r="I177" s="7"/>
    </row>
    <row r="178" spans="1:9">
      <c r="A178" s="7"/>
      <c r="B178" s="7"/>
      <c r="C178" s="7"/>
      <c r="D178" s="7"/>
      <c r="E178" s="7"/>
      <c r="F178" s="7"/>
      <c r="G178" s="7"/>
      <c r="H178" s="7"/>
      <c r="I178" s="7"/>
    </row>
    <row r="179" spans="1:9">
      <c r="A179" s="7"/>
      <c r="B179" s="7"/>
      <c r="C179" s="7"/>
      <c r="D179" s="7"/>
      <c r="E179" s="7"/>
      <c r="F179" s="7"/>
      <c r="G179" s="7"/>
      <c r="H179" s="7"/>
      <c r="I179" s="7"/>
    </row>
    <row r="180" spans="1:9">
      <c r="A180" s="7"/>
      <c r="B180" s="7"/>
      <c r="C180" s="7"/>
      <c r="D180" s="7"/>
      <c r="E180" s="7"/>
      <c r="F180" s="7"/>
      <c r="G180" s="7"/>
      <c r="H180" s="7"/>
      <c r="I180" s="7"/>
    </row>
    <row r="181" spans="1:9">
      <c r="A181" s="7"/>
      <c r="B181" s="7"/>
      <c r="C181" s="7"/>
      <c r="D181" s="7"/>
      <c r="E181" s="7"/>
      <c r="F181" s="7"/>
      <c r="G181" s="7"/>
      <c r="H181" s="7"/>
      <c r="I181" s="7"/>
    </row>
    <row r="182" spans="1:9">
      <c r="A182" s="7"/>
      <c r="B182" s="7"/>
      <c r="C182" s="7"/>
      <c r="D182" s="7"/>
      <c r="E182" s="7"/>
      <c r="F182" s="7"/>
      <c r="G182" s="7"/>
      <c r="H182" s="7"/>
      <c r="I182" s="7"/>
    </row>
    <row r="183" spans="1:9">
      <c r="A183" s="7"/>
      <c r="B183" s="7"/>
      <c r="C183" s="7"/>
      <c r="D183" s="7"/>
      <c r="E183" s="7"/>
      <c r="F183" s="7"/>
      <c r="G183" s="7"/>
      <c r="H183" s="7"/>
      <c r="I183" s="7"/>
    </row>
    <row r="184" spans="1:9">
      <c r="A184" s="7"/>
      <c r="B184" s="7"/>
      <c r="C184" s="7"/>
      <c r="D184" s="7"/>
      <c r="E184" s="7"/>
      <c r="F184" s="7"/>
      <c r="G184" s="7"/>
      <c r="H184" s="7"/>
      <c r="I184" s="7"/>
    </row>
    <row r="185" spans="1:9">
      <c r="A185" s="7"/>
      <c r="B185" s="7"/>
      <c r="C185" s="7"/>
      <c r="D185" s="7"/>
      <c r="E185" s="7"/>
      <c r="F185" s="7"/>
      <c r="G185" s="7"/>
      <c r="H185" s="7"/>
      <c r="I185" s="7"/>
    </row>
    <row r="186" spans="1:9">
      <c r="A186" s="7"/>
      <c r="B186" s="7"/>
      <c r="C186" s="7"/>
      <c r="D186" s="7"/>
      <c r="E186" s="7"/>
      <c r="F186" s="7"/>
      <c r="G186" s="7"/>
      <c r="H186" s="7"/>
      <c r="I186" s="7"/>
    </row>
    <row r="187" spans="1:9">
      <c r="A187" s="7"/>
      <c r="B187" s="7"/>
      <c r="C187" s="7"/>
      <c r="D187" s="7"/>
      <c r="E187" s="7"/>
      <c r="F187" s="7"/>
      <c r="G187" s="7"/>
      <c r="H187" s="7"/>
      <c r="I187" s="7"/>
    </row>
    <row r="188" spans="1:9">
      <c r="A188" s="7"/>
      <c r="B188" s="7"/>
      <c r="C188" s="7"/>
      <c r="D188" s="7"/>
      <c r="E188" s="7"/>
      <c r="F188" s="7"/>
      <c r="G188" s="7"/>
      <c r="H188" s="7"/>
      <c r="I188" s="7"/>
    </row>
    <row r="189" spans="1:9">
      <c r="A189" s="7"/>
      <c r="B189" s="7"/>
      <c r="C189" s="7"/>
      <c r="D189" s="7"/>
      <c r="E189" s="7"/>
      <c r="F189" s="7"/>
      <c r="G189" s="7"/>
      <c r="H189" s="7"/>
      <c r="I189" s="7"/>
    </row>
    <row r="190" spans="1:9">
      <c r="A190" s="7"/>
      <c r="B190" s="7"/>
      <c r="C190" s="7"/>
      <c r="D190" s="7"/>
      <c r="E190" s="7"/>
      <c r="F190" s="7"/>
      <c r="G190" s="7"/>
      <c r="H190" s="7"/>
      <c r="I190" s="7"/>
    </row>
    <row r="191" spans="1:9">
      <c r="A191" s="7"/>
      <c r="B191" s="7"/>
      <c r="C191" s="7"/>
      <c r="D191" s="7"/>
      <c r="E191" s="7"/>
      <c r="F191" s="7"/>
      <c r="G191" s="7"/>
      <c r="H191" s="7"/>
      <c r="I191" s="7"/>
    </row>
    <row r="192" spans="1:9">
      <c r="A192" s="7"/>
      <c r="B192" s="7"/>
      <c r="C192" s="7"/>
      <c r="D192" s="7"/>
      <c r="E192" s="7"/>
      <c r="F192" s="7"/>
      <c r="G192" s="7"/>
      <c r="H192" s="7"/>
      <c r="I192" s="7"/>
    </row>
    <row r="193" spans="1:9">
      <c r="A193" s="7"/>
      <c r="B193" s="7"/>
      <c r="C193" s="7"/>
      <c r="D193" s="7"/>
      <c r="E193" s="7"/>
      <c r="F193" s="7"/>
      <c r="G193" s="7"/>
      <c r="H193" s="7"/>
      <c r="I193" s="7"/>
    </row>
    <row r="194" spans="1:9">
      <c r="A194" s="7"/>
      <c r="B194" s="7"/>
      <c r="C194" s="7"/>
      <c r="D194" s="7"/>
      <c r="E194" s="7"/>
      <c r="F194" s="7"/>
      <c r="G194" s="7"/>
      <c r="H194" s="7"/>
      <c r="I194" s="7"/>
    </row>
    <row r="195" spans="1:9">
      <c r="A195" s="7"/>
      <c r="B195" s="7"/>
      <c r="C195" s="7"/>
      <c r="D195" s="7"/>
      <c r="E195" s="7"/>
      <c r="F195" s="7"/>
      <c r="G195" s="7"/>
      <c r="H195" s="7"/>
      <c r="I195" s="7"/>
    </row>
    <row r="196" spans="1:9">
      <c r="A196" s="7"/>
      <c r="B196" s="7"/>
      <c r="C196" s="7"/>
      <c r="D196" s="7"/>
      <c r="E196" s="7"/>
      <c r="F196" s="7"/>
      <c r="G196" s="7"/>
      <c r="H196" s="7"/>
      <c r="I196" s="7"/>
    </row>
    <row r="197" spans="1:9">
      <c r="A197" s="7"/>
      <c r="B197" s="7"/>
      <c r="C197" s="7"/>
      <c r="D197" s="7"/>
      <c r="E197" s="7"/>
      <c r="F197" s="7"/>
      <c r="G197" s="7"/>
      <c r="H197" s="7"/>
      <c r="I197" s="7"/>
    </row>
    <row r="198" spans="1:9">
      <c r="A198" s="7"/>
      <c r="B198" s="7"/>
      <c r="C198" s="7"/>
      <c r="D198" s="7"/>
      <c r="E198" s="7"/>
      <c r="F198" s="7"/>
      <c r="G198" s="7"/>
      <c r="H198" s="7"/>
      <c r="I198" s="7"/>
    </row>
    <row r="199" spans="1:9">
      <c r="A199" s="7"/>
      <c r="B199" s="7"/>
      <c r="C199" s="7"/>
      <c r="D199" s="7"/>
      <c r="E199" s="7"/>
      <c r="F199" s="7"/>
      <c r="G199" s="7"/>
      <c r="H199" s="7"/>
      <c r="I199" s="7"/>
    </row>
    <row r="200" spans="1:9">
      <c r="A200" s="7"/>
      <c r="B200" s="7"/>
      <c r="C200" s="7"/>
      <c r="D200" s="7"/>
      <c r="E200" s="7"/>
      <c r="F200" s="7"/>
      <c r="G200" s="7"/>
      <c r="H200" s="7"/>
      <c r="I200" s="7"/>
    </row>
    <row r="201" spans="1:9">
      <c r="A201" s="7"/>
      <c r="B201" s="7"/>
      <c r="C201" s="7"/>
      <c r="D201" s="7"/>
      <c r="E201" s="7"/>
      <c r="F201" s="7"/>
      <c r="G201" s="7"/>
      <c r="H201" s="7"/>
      <c r="I201" s="7"/>
    </row>
    <row r="202" spans="1:9">
      <c r="A202" s="7"/>
      <c r="B202" s="7"/>
      <c r="C202" s="7"/>
      <c r="D202" s="7"/>
      <c r="E202" s="7"/>
      <c r="F202" s="7"/>
      <c r="G202" s="7"/>
      <c r="H202" s="7"/>
      <c r="I202" s="7"/>
    </row>
    <row r="203" spans="1:9">
      <c r="A203" s="7"/>
      <c r="B203" s="7"/>
      <c r="C203" s="7"/>
      <c r="D203" s="7"/>
      <c r="E203" s="7"/>
      <c r="F203" s="7"/>
      <c r="G203" s="7"/>
      <c r="H203" s="7"/>
      <c r="I203" s="7"/>
    </row>
    <row r="204" spans="1:9">
      <c r="A204" s="7"/>
      <c r="B204" s="7"/>
      <c r="C204" s="7"/>
      <c r="D204" s="7"/>
      <c r="E204" s="7"/>
      <c r="F204" s="7"/>
      <c r="G204" s="7"/>
      <c r="H204" s="7"/>
      <c r="I204" s="7"/>
    </row>
    <row r="205" spans="1:9">
      <c r="A205" s="7"/>
      <c r="B205" s="7"/>
      <c r="C205" s="7"/>
      <c r="D205" s="7"/>
      <c r="E205" s="7"/>
      <c r="F205" s="7"/>
      <c r="G205" s="7"/>
      <c r="H205" s="7"/>
      <c r="I205" s="7"/>
    </row>
    <row r="206" spans="1:9">
      <c r="A206" s="7"/>
      <c r="B206" s="7"/>
      <c r="C206" s="7"/>
      <c r="D206" s="7"/>
      <c r="E206" s="7"/>
      <c r="F206" s="7"/>
      <c r="G206" s="7"/>
      <c r="H206" s="7"/>
      <c r="I206" s="7"/>
    </row>
    <row r="207" spans="1:9">
      <c r="A207" s="7"/>
      <c r="B207" s="7"/>
      <c r="C207" s="7"/>
      <c r="D207" s="7"/>
      <c r="E207" s="7"/>
      <c r="F207" s="7"/>
      <c r="G207" s="7"/>
      <c r="H207" s="7"/>
      <c r="I207" s="7"/>
    </row>
    <row r="208" spans="1:9">
      <c r="A208" s="7"/>
      <c r="B208" s="7"/>
      <c r="C208" s="7"/>
      <c r="D208" s="7"/>
      <c r="E208" s="7"/>
      <c r="F208" s="7"/>
      <c r="G208" s="7"/>
      <c r="H208" s="7"/>
      <c r="I208" s="7"/>
    </row>
    <row r="209" spans="1:9">
      <c r="A209" s="7"/>
      <c r="B209" s="7"/>
      <c r="C209" s="7"/>
      <c r="D209" s="7"/>
      <c r="E209" s="7"/>
      <c r="F209" s="7"/>
      <c r="G209" s="7"/>
      <c r="H209" s="7"/>
      <c r="I209" s="7"/>
    </row>
    <row r="210" spans="1:9">
      <c r="A210" s="7"/>
      <c r="B210" s="7"/>
      <c r="C210" s="7"/>
      <c r="D210" s="7"/>
      <c r="E210" s="7"/>
      <c r="F210" s="7"/>
      <c r="G210" s="7"/>
      <c r="H210" s="7"/>
      <c r="I210" s="7"/>
    </row>
    <row r="211" spans="1:9">
      <c r="A211" s="7"/>
      <c r="B211" s="7"/>
      <c r="C211" s="7"/>
      <c r="D211" s="7"/>
      <c r="E211" s="7"/>
      <c r="F211" s="7"/>
      <c r="G211" s="7"/>
      <c r="H211" s="7"/>
      <c r="I211" s="7"/>
    </row>
    <row r="212" spans="1:9">
      <c r="A212" s="7"/>
      <c r="B212" s="7"/>
      <c r="C212" s="7"/>
      <c r="D212" s="7"/>
      <c r="E212" s="7"/>
      <c r="F212" s="7"/>
      <c r="G212" s="7"/>
      <c r="H212" s="7"/>
      <c r="I212" s="7"/>
    </row>
    <row r="213" spans="1:9">
      <c r="A213" s="7"/>
      <c r="B213" s="7"/>
      <c r="C213" s="7"/>
      <c r="D213" s="7"/>
      <c r="E213" s="7"/>
      <c r="F213" s="7"/>
      <c r="G213" s="7"/>
      <c r="H213" s="7"/>
      <c r="I213" s="7"/>
    </row>
    <row r="214" spans="1:9">
      <c r="A214" s="7"/>
      <c r="B214" s="7"/>
      <c r="C214" s="7"/>
      <c r="D214" s="7"/>
      <c r="E214" s="7"/>
      <c r="F214" s="7"/>
      <c r="G214" s="7"/>
      <c r="H214" s="7"/>
      <c r="I214" s="7"/>
    </row>
    <row r="215" spans="1:9">
      <c r="A215" s="7"/>
      <c r="B215" s="7"/>
      <c r="C215" s="7"/>
      <c r="D215" s="7"/>
      <c r="E215" s="7"/>
      <c r="F215" s="7"/>
      <c r="G215" s="7"/>
      <c r="H215" s="7"/>
      <c r="I215" s="7"/>
    </row>
    <row r="216" spans="1:9">
      <c r="A216" s="7"/>
      <c r="B216" s="7"/>
      <c r="C216" s="7"/>
      <c r="D216" s="7"/>
      <c r="E216" s="7"/>
      <c r="F216" s="7"/>
      <c r="G216" s="7"/>
      <c r="H216" s="7"/>
      <c r="I216" s="7"/>
    </row>
    <row r="217" spans="1:9">
      <c r="A217" s="7"/>
      <c r="B217" s="7"/>
      <c r="C217" s="7"/>
      <c r="D217" s="7"/>
      <c r="E217" s="7"/>
      <c r="F217" s="7"/>
      <c r="G217" s="7"/>
      <c r="H217" s="7"/>
      <c r="I217" s="7"/>
    </row>
    <row r="218" spans="1:9">
      <c r="A218" s="7"/>
      <c r="B218" s="7"/>
      <c r="C218" s="7"/>
      <c r="D218" s="7"/>
      <c r="E218" s="7"/>
      <c r="F218" s="7"/>
      <c r="G218" s="7"/>
      <c r="H218" s="7"/>
      <c r="I218" s="7"/>
    </row>
    <row r="219" spans="1:9">
      <c r="A219" s="7"/>
      <c r="B219" s="7"/>
      <c r="C219" s="7"/>
      <c r="D219" s="7"/>
      <c r="E219" s="7"/>
      <c r="F219" s="7"/>
      <c r="G219" s="7"/>
      <c r="H219" s="7"/>
      <c r="I219" s="7"/>
    </row>
    <row r="220" spans="1:9">
      <c r="A220" s="7"/>
      <c r="B220" s="7"/>
      <c r="C220" s="7"/>
      <c r="D220" s="7"/>
      <c r="E220" s="7"/>
      <c r="F220" s="7"/>
      <c r="G220" s="7"/>
      <c r="H220" s="7"/>
      <c r="I220" s="7"/>
    </row>
    <row r="221" spans="1:9">
      <c r="A221" s="7"/>
      <c r="B221" s="7"/>
      <c r="C221" s="7"/>
      <c r="D221" s="7"/>
      <c r="E221" s="7"/>
      <c r="F221" s="7"/>
      <c r="G221" s="7"/>
      <c r="H221" s="7"/>
      <c r="I221" s="7"/>
    </row>
    <row r="222" spans="1:9">
      <c r="A222" s="7"/>
      <c r="B222" s="7"/>
      <c r="C222" s="7"/>
      <c r="D222" s="7"/>
      <c r="E222" s="7"/>
      <c r="F222" s="7"/>
      <c r="G222" s="7"/>
      <c r="H222" s="7"/>
      <c r="I222" s="7"/>
    </row>
    <row r="223" spans="1:9">
      <c r="A223" s="7"/>
      <c r="B223" s="7"/>
      <c r="C223" s="7"/>
      <c r="D223" s="7"/>
      <c r="E223" s="7"/>
      <c r="F223" s="7"/>
      <c r="G223" s="7"/>
      <c r="H223" s="7"/>
      <c r="I223" s="7"/>
    </row>
    <row r="224" spans="1:9">
      <c r="A224" s="7"/>
      <c r="B224" s="7"/>
      <c r="C224" s="7"/>
      <c r="D224" s="7"/>
      <c r="E224" s="7"/>
      <c r="F224" s="7"/>
      <c r="G224" s="7"/>
      <c r="H224" s="7"/>
      <c r="I224" s="7"/>
    </row>
    <row r="225" spans="1:9">
      <c r="A225" s="7"/>
      <c r="B225" s="7"/>
      <c r="C225" s="7"/>
      <c r="D225" s="7"/>
      <c r="E225" s="7"/>
      <c r="F225" s="7"/>
      <c r="G225" s="7"/>
      <c r="H225" s="7"/>
      <c r="I225" s="7"/>
    </row>
    <row r="226" spans="1:9">
      <c r="A226" s="7"/>
      <c r="B226" s="7"/>
      <c r="C226" s="7"/>
      <c r="D226" s="7"/>
      <c r="E226" s="7"/>
      <c r="F226" s="7"/>
      <c r="G226" s="7"/>
      <c r="H226" s="7"/>
      <c r="I226" s="7"/>
    </row>
    <row r="227" spans="1:9">
      <c r="A227" s="7"/>
      <c r="B227" s="7"/>
      <c r="C227" s="7"/>
      <c r="D227" s="7"/>
      <c r="E227" s="7"/>
      <c r="F227" s="7"/>
      <c r="G227" s="7"/>
      <c r="H227" s="7"/>
      <c r="I227" s="7"/>
    </row>
    <row r="228" spans="1:9">
      <c r="A228" s="7"/>
      <c r="B228" s="7"/>
      <c r="C228" s="7"/>
      <c r="D228" s="7"/>
      <c r="E228" s="7"/>
      <c r="F228" s="7"/>
      <c r="G228" s="7"/>
      <c r="H228" s="7"/>
      <c r="I228" s="7"/>
    </row>
    <row r="229" spans="1:9">
      <c r="A229" s="7"/>
      <c r="B229" s="7"/>
      <c r="C229" s="7"/>
      <c r="D229" s="7"/>
      <c r="E229" s="7"/>
      <c r="F229" s="7"/>
      <c r="G229" s="7"/>
      <c r="H229" s="7"/>
      <c r="I229" s="7"/>
    </row>
    <row r="230" spans="1:9">
      <c r="A230" s="7"/>
      <c r="B230" s="7"/>
      <c r="C230" s="7"/>
      <c r="D230" s="7"/>
      <c r="E230" s="7"/>
      <c r="F230" s="7"/>
      <c r="G230" s="7"/>
      <c r="H230" s="7"/>
      <c r="I230" s="7"/>
    </row>
    <row r="231" spans="1:9">
      <c r="A231" s="7"/>
      <c r="B231" s="7"/>
      <c r="C231" s="7"/>
      <c r="D231" s="7"/>
      <c r="E231" s="7"/>
      <c r="F231" s="7"/>
      <c r="G231" s="7"/>
      <c r="H231" s="7"/>
      <c r="I231" s="7"/>
    </row>
    <row r="232" spans="1:9">
      <c r="A232" s="7"/>
      <c r="B232" s="7"/>
      <c r="C232" s="7"/>
      <c r="D232" s="7"/>
      <c r="E232" s="7"/>
      <c r="F232" s="7"/>
      <c r="G232" s="7"/>
      <c r="H232" s="7"/>
      <c r="I232" s="7"/>
    </row>
    <row r="233" spans="1:9">
      <c r="A233" s="7"/>
      <c r="B233" s="7"/>
      <c r="C233" s="7"/>
      <c r="D233" s="7"/>
      <c r="E233" s="7"/>
      <c r="F233" s="7"/>
      <c r="G233" s="7"/>
      <c r="H233" s="7"/>
      <c r="I233" s="7"/>
    </row>
    <row r="234" spans="1:9">
      <c r="A234" s="7"/>
      <c r="B234" s="7"/>
      <c r="C234" s="7"/>
      <c r="D234" s="7"/>
      <c r="E234" s="7"/>
      <c r="F234" s="7"/>
      <c r="G234" s="7"/>
      <c r="H234" s="7"/>
      <c r="I234" s="7"/>
    </row>
    <row r="235" spans="1:9">
      <c r="A235" s="7"/>
      <c r="B235" s="7"/>
      <c r="C235" s="7"/>
      <c r="D235" s="7"/>
      <c r="E235" s="7"/>
      <c r="F235" s="7"/>
      <c r="G235" s="7"/>
      <c r="H235" s="7"/>
      <c r="I235" s="7"/>
    </row>
    <row r="236" spans="1:9">
      <c r="A236" s="7"/>
      <c r="B236" s="7"/>
      <c r="C236" s="7"/>
      <c r="D236" s="7"/>
      <c r="E236" s="7"/>
      <c r="F236" s="7"/>
      <c r="G236" s="7"/>
      <c r="H236" s="7"/>
      <c r="I236" s="7"/>
    </row>
    <row r="237" spans="1:9">
      <c r="A237" s="7"/>
      <c r="B237" s="7"/>
      <c r="C237" s="7"/>
      <c r="D237" s="7"/>
      <c r="E237" s="7"/>
      <c r="F237" s="7"/>
      <c r="G237" s="7"/>
      <c r="H237" s="7"/>
      <c r="I237" s="7"/>
    </row>
    <row r="238" spans="1:9">
      <c r="A238" s="7"/>
      <c r="B238" s="7"/>
      <c r="C238" s="7"/>
      <c r="D238" s="7"/>
      <c r="E238" s="7"/>
      <c r="F238" s="7"/>
      <c r="G238" s="7"/>
      <c r="H238" s="7"/>
      <c r="I238" s="7"/>
    </row>
    <row r="239" spans="1:9">
      <c r="A239" s="7"/>
      <c r="B239" s="7"/>
      <c r="C239" s="7"/>
      <c r="D239" s="7"/>
      <c r="E239" s="7"/>
      <c r="F239" s="7"/>
      <c r="G239" s="7"/>
      <c r="H239" s="7"/>
      <c r="I239" s="7"/>
    </row>
    <row r="240" spans="1:9">
      <c r="A240" s="7"/>
      <c r="B240" s="7"/>
      <c r="C240" s="7"/>
      <c r="D240" s="7"/>
      <c r="E240" s="7"/>
      <c r="F240" s="7"/>
      <c r="G240" s="7"/>
      <c r="H240" s="7"/>
      <c r="I240" s="7"/>
    </row>
    <row r="241" spans="1:9">
      <c r="A241" s="7"/>
      <c r="B241" s="7"/>
      <c r="C241" s="7"/>
      <c r="D241" s="7"/>
      <c r="E241" s="7"/>
      <c r="F241" s="7"/>
      <c r="G241" s="7"/>
      <c r="H241" s="7"/>
      <c r="I241" s="7"/>
    </row>
    <row r="242" spans="1:9">
      <c r="A242" s="7"/>
      <c r="B242" s="7"/>
      <c r="C242" s="7"/>
      <c r="D242" s="7"/>
      <c r="E242" s="7"/>
      <c r="F242" s="7"/>
      <c r="G242" s="7"/>
      <c r="H242" s="7"/>
      <c r="I242" s="7"/>
    </row>
    <row r="243" spans="1:9">
      <c r="A243" s="7"/>
      <c r="B243" s="7"/>
      <c r="C243" s="7"/>
      <c r="D243" s="7"/>
      <c r="E243" s="7"/>
      <c r="F243" s="7"/>
      <c r="G243" s="7"/>
      <c r="H243" s="7"/>
      <c r="I243" s="7"/>
    </row>
    <row r="244" spans="1:9">
      <c r="A244" s="7"/>
      <c r="B244" s="7"/>
      <c r="C244" s="7"/>
      <c r="D244" s="7"/>
      <c r="E244" s="7"/>
      <c r="F244" s="7"/>
      <c r="G244" s="7"/>
      <c r="H244" s="7"/>
      <c r="I244" s="7"/>
    </row>
    <row r="245" spans="1:9">
      <c r="A245" s="7"/>
      <c r="B245" s="7"/>
      <c r="C245" s="7"/>
      <c r="D245" s="7"/>
      <c r="E245" s="7"/>
      <c r="F245" s="7"/>
      <c r="G245" s="7"/>
      <c r="H245" s="7"/>
      <c r="I245" s="7"/>
    </row>
    <row r="246" spans="1:9">
      <c r="A246" s="7"/>
      <c r="B246" s="7"/>
      <c r="C246" s="7"/>
      <c r="D246" s="7"/>
      <c r="E246" s="7"/>
      <c r="F246" s="7"/>
      <c r="G246" s="7"/>
      <c r="H246" s="7"/>
      <c r="I246" s="7"/>
    </row>
    <row r="247" spans="1:9">
      <c r="A247" s="7"/>
      <c r="B247" s="7"/>
      <c r="C247" s="7"/>
      <c r="D247" s="7"/>
      <c r="E247" s="7"/>
      <c r="F247" s="7"/>
      <c r="G247" s="7"/>
      <c r="H247" s="7"/>
      <c r="I247" s="7"/>
    </row>
    <row r="248" spans="1:9">
      <c r="A248" s="7"/>
      <c r="B248" s="7"/>
      <c r="C248" s="7"/>
      <c r="D248" s="7"/>
      <c r="E248" s="7"/>
      <c r="F248" s="7"/>
      <c r="G248" s="7"/>
      <c r="H248" s="7"/>
      <c r="I248" s="7"/>
    </row>
    <row r="249" spans="1:9">
      <c r="A249" s="7"/>
      <c r="B249" s="7"/>
      <c r="C249" s="7"/>
      <c r="D249" s="7"/>
      <c r="E249" s="7"/>
      <c r="F249" s="7"/>
      <c r="G249" s="7"/>
      <c r="H249" s="7"/>
      <c r="I249" s="7"/>
    </row>
    <row r="250" spans="1:9">
      <c r="A250" s="7"/>
      <c r="B250" s="7"/>
      <c r="C250" s="7"/>
      <c r="D250" s="7"/>
      <c r="E250" s="7"/>
      <c r="F250" s="7"/>
      <c r="G250" s="7"/>
      <c r="H250" s="7"/>
      <c r="I250" s="7"/>
    </row>
    <row r="251" spans="1:9">
      <c r="A251" s="7"/>
      <c r="B251" s="7"/>
      <c r="C251" s="7"/>
      <c r="D251" s="7"/>
      <c r="E251" s="7"/>
      <c r="F251" s="7"/>
      <c r="G251" s="7"/>
      <c r="H251" s="7"/>
      <c r="I251" s="7"/>
    </row>
    <row r="252" spans="1:9">
      <c r="A252" s="7"/>
      <c r="B252" s="7"/>
      <c r="C252" s="7"/>
      <c r="D252" s="7"/>
      <c r="E252" s="7"/>
      <c r="F252" s="7"/>
      <c r="G252" s="7"/>
      <c r="H252" s="7"/>
      <c r="I252" s="7"/>
    </row>
    <row r="253" spans="1:9">
      <c r="A253" s="7"/>
      <c r="B253" s="7"/>
      <c r="C253" s="7"/>
      <c r="D253" s="7"/>
      <c r="E253" s="7"/>
      <c r="F253" s="7"/>
      <c r="G253" s="7"/>
      <c r="H253" s="7"/>
      <c r="I253" s="7"/>
    </row>
    <row r="254" spans="1:9">
      <c r="A254" s="7"/>
      <c r="B254" s="7"/>
      <c r="C254" s="7"/>
      <c r="D254" s="7"/>
      <c r="E254" s="7"/>
      <c r="F254" s="7"/>
      <c r="G254" s="7"/>
      <c r="H254" s="7"/>
      <c r="I254" s="7"/>
    </row>
    <row r="255" spans="1:9">
      <c r="A255" s="7"/>
      <c r="B255" s="7"/>
      <c r="C255" s="7"/>
      <c r="D255" s="7"/>
      <c r="E255" s="7"/>
      <c r="F255" s="7"/>
      <c r="G255" s="7"/>
      <c r="H255" s="7"/>
      <c r="I255" s="7"/>
    </row>
    <row r="256" spans="1:9">
      <c r="A256" s="7"/>
      <c r="B256" s="7"/>
      <c r="C256" s="7"/>
      <c r="D256" s="7"/>
      <c r="E256" s="7"/>
      <c r="F256" s="7"/>
      <c r="G256" s="7"/>
      <c r="H256" s="7"/>
      <c r="I256" s="7"/>
    </row>
    <row r="257" spans="1:9">
      <c r="A257" s="7"/>
      <c r="B257" s="7"/>
      <c r="C257" s="7"/>
      <c r="D257" s="7"/>
      <c r="E257" s="7"/>
      <c r="F257" s="7"/>
      <c r="G257" s="7"/>
      <c r="H257" s="7"/>
      <c r="I257" s="7"/>
    </row>
    <row r="258" spans="1:9">
      <c r="A258" s="7"/>
      <c r="B258" s="7"/>
      <c r="C258" s="7"/>
      <c r="D258" s="7"/>
      <c r="E258" s="7"/>
      <c r="F258" s="7"/>
      <c r="G258" s="7"/>
      <c r="H258" s="7"/>
      <c r="I258" s="7"/>
    </row>
    <row r="259" spans="1:9">
      <c r="A259" s="7"/>
      <c r="B259" s="7"/>
      <c r="C259" s="7"/>
      <c r="D259" s="7"/>
      <c r="E259" s="7"/>
      <c r="F259" s="7"/>
      <c r="G259" s="7"/>
      <c r="H259" s="7"/>
      <c r="I259" s="7"/>
    </row>
    <row r="260" spans="1:9">
      <c r="A260" s="7"/>
      <c r="B260" s="7"/>
      <c r="C260" s="7"/>
      <c r="D260" s="7"/>
      <c r="E260" s="7"/>
      <c r="F260" s="7"/>
      <c r="G260" s="7"/>
      <c r="H260" s="7"/>
      <c r="I260" s="7"/>
    </row>
    <row r="261" spans="1:9">
      <c r="A261" s="7"/>
      <c r="B261" s="7"/>
      <c r="C261" s="7"/>
      <c r="D261" s="7"/>
      <c r="E261" s="7"/>
      <c r="F261" s="7"/>
      <c r="G261" s="7"/>
      <c r="H261" s="7"/>
      <c r="I261" s="7"/>
    </row>
    <row r="262" spans="1:9">
      <c r="A262" s="7"/>
      <c r="B262" s="7"/>
      <c r="C262" s="7"/>
      <c r="D262" s="7"/>
      <c r="E262" s="7"/>
      <c r="F262" s="7"/>
      <c r="G262" s="7"/>
      <c r="H262" s="7"/>
      <c r="I262" s="7"/>
    </row>
    <row r="263" spans="1:9">
      <c r="A263" s="7"/>
      <c r="B263" s="7"/>
      <c r="C263" s="7"/>
      <c r="D263" s="7"/>
      <c r="E263" s="7"/>
      <c r="F263" s="7"/>
      <c r="G263" s="7"/>
      <c r="H263" s="7"/>
      <c r="I263" s="7"/>
    </row>
    <row r="264" spans="1:9">
      <c r="A264" s="7"/>
      <c r="B264" s="7"/>
      <c r="C264" s="7"/>
      <c r="D264" s="7"/>
      <c r="E264" s="7"/>
      <c r="F264" s="7"/>
      <c r="G264" s="7"/>
      <c r="H264" s="7"/>
      <c r="I264" s="7"/>
    </row>
    <row r="265" spans="1:9">
      <c r="A265" s="7"/>
      <c r="B265" s="7"/>
      <c r="C265" s="7"/>
      <c r="D265" s="7"/>
      <c r="E265" s="7"/>
      <c r="F265" s="7"/>
      <c r="G265" s="7"/>
      <c r="H265" s="7"/>
      <c r="I265" s="7"/>
    </row>
    <row r="266" spans="1:9">
      <c r="A266" s="7"/>
      <c r="B266" s="7"/>
      <c r="C266" s="7"/>
      <c r="D266" s="7"/>
      <c r="E266" s="7"/>
      <c r="F266" s="7"/>
      <c r="G266" s="7"/>
      <c r="H266" s="7"/>
      <c r="I266" s="7"/>
    </row>
    <row r="267" spans="1:9">
      <c r="A267" s="7"/>
      <c r="B267" s="7"/>
      <c r="C267" s="7"/>
      <c r="D267" s="7"/>
      <c r="E267" s="7"/>
      <c r="F267" s="7"/>
      <c r="G267" s="7"/>
      <c r="H267" s="7"/>
      <c r="I267" s="7"/>
    </row>
    <row r="268" spans="1:9">
      <c r="A268" s="7"/>
      <c r="B268" s="7"/>
      <c r="C268" s="7"/>
      <c r="D268" s="7"/>
      <c r="E268" s="7"/>
      <c r="F268" s="7"/>
      <c r="G268" s="7"/>
      <c r="H268" s="7"/>
      <c r="I268" s="7"/>
    </row>
    <row r="269" spans="1:9">
      <c r="A269" s="7"/>
      <c r="B269" s="7"/>
      <c r="C269" s="7"/>
      <c r="D269" s="7"/>
      <c r="E269" s="7"/>
      <c r="F269" s="7"/>
      <c r="G269" s="7"/>
      <c r="H269" s="7"/>
      <c r="I269" s="7"/>
    </row>
    <row r="270" spans="1:9">
      <c r="A270" s="7"/>
      <c r="B270" s="7"/>
      <c r="C270" s="7"/>
      <c r="D270" s="7"/>
      <c r="E270" s="7"/>
      <c r="F270" s="7"/>
      <c r="G270" s="7"/>
      <c r="H270" s="7"/>
      <c r="I270" s="7"/>
    </row>
    <row r="271" spans="1:9">
      <c r="A271" s="7"/>
      <c r="B271" s="7"/>
      <c r="C271" s="7"/>
      <c r="D271" s="7"/>
      <c r="E271" s="7"/>
      <c r="F271" s="7"/>
      <c r="G271" s="7"/>
      <c r="H271" s="7"/>
      <c r="I271" s="7"/>
    </row>
    <row r="272" spans="1:9">
      <c r="A272" s="7"/>
      <c r="B272" s="7"/>
      <c r="C272" s="7"/>
      <c r="D272" s="7"/>
      <c r="E272" s="7"/>
      <c r="F272" s="7"/>
      <c r="G272" s="7"/>
      <c r="H272" s="7"/>
      <c r="I272" s="7"/>
    </row>
    <row r="273" spans="1:9">
      <c r="A273" s="7"/>
      <c r="B273" s="7"/>
      <c r="C273" s="7"/>
      <c r="D273" s="7"/>
      <c r="E273" s="7"/>
      <c r="F273" s="7"/>
      <c r="G273" s="7"/>
      <c r="H273" s="7"/>
      <c r="I273" s="7"/>
    </row>
    <row r="274" spans="1:9">
      <c r="A274" s="7"/>
      <c r="B274" s="7"/>
      <c r="C274" s="7"/>
      <c r="D274" s="7"/>
      <c r="E274" s="7"/>
      <c r="F274" s="7"/>
      <c r="G274" s="7"/>
      <c r="H274" s="7"/>
      <c r="I274" s="7"/>
    </row>
    <row r="275" spans="1:9">
      <c r="A275" s="7"/>
      <c r="B275" s="7"/>
      <c r="C275" s="7"/>
      <c r="D275" s="7"/>
      <c r="E275" s="7"/>
      <c r="F275" s="7"/>
      <c r="G275" s="7"/>
      <c r="H275" s="7"/>
      <c r="I275" s="7"/>
    </row>
    <row r="276" spans="1:9">
      <c r="A276" s="7"/>
      <c r="B276" s="7"/>
      <c r="C276" s="7"/>
      <c r="D276" s="7"/>
      <c r="E276" s="7"/>
      <c r="F276" s="7"/>
      <c r="G276" s="7"/>
      <c r="H276" s="7"/>
      <c r="I276" s="7"/>
    </row>
    <row r="277" spans="1:9">
      <c r="A277" s="7"/>
      <c r="B277" s="7"/>
      <c r="C277" s="7"/>
      <c r="D277" s="7"/>
      <c r="E277" s="7"/>
      <c r="F277" s="7"/>
      <c r="G277" s="7"/>
      <c r="H277" s="7"/>
      <c r="I277" s="7"/>
    </row>
    <row r="278" spans="1:9">
      <c r="A278" s="7"/>
      <c r="B278" s="7"/>
      <c r="C278" s="7"/>
      <c r="D278" s="7"/>
      <c r="E278" s="7"/>
      <c r="F278" s="7"/>
      <c r="G278" s="7"/>
      <c r="H278" s="7"/>
      <c r="I278" s="7"/>
    </row>
    <row r="279" spans="1:9">
      <c r="A279" s="7"/>
      <c r="B279" s="7"/>
      <c r="C279" s="7"/>
      <c r="D279" s="7"/>
      <c r="E279" s="7"/>
      <c r="F279" s="7"/>
      <c r="G279" s="7"/>
      <c r="H279" s="7"/>
      <c r="I279" s="7"/>
    </row>
    <row r="280" spans="1:9">
      <c r="A280" s="7"/>
      <c r="B280" s="7"/>
      <c r="C280" s="7"/>
      <c r="D280" s="7"/>
      <c r="E280" s="7"/>
      <c r="F280" s="7"/>
      <c r="G280" s="7"/>
      <c r="H280" s="7"/>
      <c r="I280" s="7"/>
    </row>
    <row r="281" spans="1:9">
      <c r="A281" s="7"/>
      <c r="B281" s="7"/>
      <c r="C281" s="7"/>
      <c r="D281" s="7"/>
      <c r="E281" s="7"/>
      <c r="F281" s="7"/>
      <c r="G281" s="7"/>
      <c r="H281" s="7"/>
      <c r="I281" s="7"/>
    </row>
    <row r="282" spans="1:9">
      <c r="A282" s="7"/>
      <c r="B282" s="7"/>
      <c r="C282" s="7"/>
      <c r="D282" s="7"/>
      <c r="E282" s="7"/>
      <c r="F282" s="7"/>
      <c r="G282" s="7"/>
      <c r="H282" s="7"/>
      <c r="I282" s="7"/>
    </row>
    <row r="283" spans="1:9">
      <c r="A283" s="7"/>
      <c r="B283" s="7"/>
      <c r="C283" s="7"/>
      <c r="D283" s="7"/>
      <c r="E283" s="7"/>
      <c r="F283" s="7"/>
      <c r="G283" s="7"/>
      <c r="H283" s="7"/>
      <c r="I283" s="7"/>
    </row>
    <row r="284" spans="1:9">
      <c r="A284" s="7"/>
      <c r="B284" s="7"/>
      <c r="C284" s="7"/>
      <c r="D284" s="7"/>
      <c r="E284" s="7"/>
      <c r="F284" s="7"/>
      <c r="G284" s="7"/>
      <c r="H284" s="7"/>
      <c r="I284" s="7"/>
    </row>
    <row r="285" spans="1:9">
      <c r="A285" s="7"/>
      <c r="B285" s="7"/>
      <c r="C285" s="7"/>
      <c r="D285" s="7"/>
      <c r="E285" s="7"/>
      <c r="F285" s="7"/>
      <c r="G285" s="7"/>
      <c r="H285" s="7"/>
      <c r="I285" s="7"/>
    </row>
    <row r="286" spans="1:9">
      <c r="A286" s="7"/>
      <c r="B286" s="7"/>
      <c r="C286" s="7"/>
      <c r="D286" s="7"/>
      <c r="E286" s="7"/>
      <c r="F286" s="7"/>
      <c r="G286" s="7"/>
      <c r="H286" s="7"/>
      <c r="I286" s="7"/>
    </row>
    <row r="287" spans="1:9">
      <c r="A287" s="7"/>
      <c r="B287" s="7"/>
      <c r="C287" s="7"/>
      <c r="D287" s="7"/>
      <c r="E287" s="7"/>
      <c r="F287" s="7"/>
      <c r="G287" s="7"/>
      <c r="H287" s="7"/>
      <c r="I287" s="7"/>
    </row>
    <row r="288" spans="1:9">
      <c r="A288" s="7"/>
      <c r="B288" s="7"/>
      <c r="C288" s="7"/>
      <c r="D288" s="7"/>
      <c r="E288" s="7"/>
      <c r="F288" s="7"/>
      <c r="G288" s="7"/>
      <c r="H288" s="7"/>
      <c r="I288" s="7"/>
    </row>
    <row r="289" spans="1:9">
      <c r="A289" s="7"/>
      <c r="B289" s="7"/>
      <c r="C289" s="7"/>
      <c r="D289" s="7"/>
      <c r="E289" s="7"/>
      <c r="F289" s="7"/>
      <c r="G289" s="7"/>
      <c r="H289" s="7"/>
      <c r="I289" s="7"/>
    </row>
    <row r="290" spans="1:9">
      <c r="A290" s="7"/>
      <c r="B290" s="7"/>
      <c r="C290" s="7"/>
      <c r="D290" s="7"/>
      <c r="E290" s="7"/>
      <c r="F290" s="7"/>
      <c r="G290" s="7"/>
      <c r="H290" s="7"/>
      <c r="I290" s="7"/>
    </row>
    <row r="291" spans="1:9">
      <c r="A291" s="7"/>
      <c r="B291" s="7"/>
      <c r="C291" s="7"/>
      <c r="D291" s="7"/>
      <c r="E291" s="7"/>
      <c r="F291" s="7"/>
      <c r="G291" s="7"/>
      <c r="H291" s="7"/>
      <c r="I291" s="7"/>
    </row>
    <row r="292" spans="1:9">
      <c r="A292" s="7"/>
      <c r="B292" s="7"/>
      <c r="C292" s="7"/>
      <c r="D292" s="7"/>
      <c r="E292" s="7"/>
      <c r="F292" s="7"/>
      <c r="G292" s="7"/>
      <c r="H292" s="7"/>
      <c r="I292" s="7"/>
    </row>
    <row r="293" spans="1:9">
      <c r="A293" s="7"/>
      <c r="B293" s="7"/>
      <c r="C293" s="7"/>
      <c r="D293" s="7"/>
      <c r="E293" s="7"/>
      <c r="F293" s="7"/>
      <c r="G293" s="7"/>
      <c r="H293" s="7"/>
      <c r="I293" s="7"/>
    </row>
    <row r="294" spans="1:9">
      <c r="A294" s="7"/>
      <c r="B294" s="7"/>
      <c r="C294" s="7"/>
      <c r="D294" s="7"/>
      <c r="E294" s="7"/>
      <c r="F294" s="7"/>
      <c r="G294" s="7"/>
      <c r="H294" s="7"/>
      <c r="I294" s="7"/>
    </row>
    <row r="295" spans="1:9">
      <c r="A295" s="7"/>
      <c r="B295" s="7"/>
      <c r="C295" s="7"/>
      <c r="D295" s="7"/>
      <c r="E295" s="7"/>
      <c r="F295" s="7"/>
      <c r="G295" s="7"/>
      <c r="H295" s="7"/>
      <c r="I295" s="7"/>
    </row>
    <row r="296" spans="1:9">
      <c r="A296" s="7"/>
      <c r="B296" s="7"/>
      <c r="C296" s="7"/>
      <c r="D296" s="7"/>
      <c r="E296" s="7"/>
      <c r="F296" s="7"/>
      <c r="G296" s="7"/>
      <c r="H296" s="7"/>
      <c r="I296" s="7"/>
    </row>
    <row r="297" spans="1:9">
      <c r="A297" s="7"/>
      <c r="B297" s="7"/>
      <c r="C297" s="7"/>
      <c r="D297" s="7"/>
      <c r="E297" s="7"/>
      <c r="F297" s="7"/>
      <c r="G297" s="7"/>
      <c r="H297" s="7"/>
      <c r="I297" s="7"/>
    </row>
    <row r="298" spans="1:9">
      <c r="A298" s="7"/>
      <c r="B298" s="7"/>
      <c r="C298" s="7"/>
      <c r="D298" s="7"/>
      <c r="E298" s="7"/>
      <c r="F298" s="7"/>
      <c r="G298" s="7"/>
      <c r="H298" s="7"/>
      <c r="I298" s="7"/>
    </row>
    <row r="299" spans="1:9">
      <c r="A299" s="7"/>
      <c r="B299" s="7"/>
      <c r="C299" s="7"/>
      <c r="D299" s="7"/>
      <c r="E299" s="7"/>
      <c r="F299" s="7"/>
      <c r="G299" s="7"/>
      <c r="H299" s="7"/>
      <c r="I299" s="7"/>
    </row>
    <row r="300" spans="1:9">
      <c r="A300" s="7"/>
      <c r="B300" s="7"/>
      <c r="C300" s="7"/>
      <c r="D300" s="7"/>
      <c r="E300" s="7"/>
      <c r="F300" s="7"/>
      <c r="G300" s="7"/>
      <c r="H300" s="7"/>
      <c r="I300" s="7"/>
    </row>
    <row r="301" spans="1:9">
      <c r="A301" s="7"/>
      <c r="B301" s="7"/>
      <c r="C301" s="7"/>
      <c r="D301" s="7"/>
      <c r="E301" s="7"/>
      <c r="F301" s="7"/>
      <c r="G301" s="7"/>
      <c r="H301" s="7"/>
      <c r="I301" s="7"/>
    </row>
    <row r="302" spans="1:9">
      <c r="A302" s="7"/>
      <c r="B302" s="7"/>
      <c r="C302" s="7"/>
      <c r="D302" s="7"/>
      <c r="E302" s="7"/>
      <c r="F302" s="7"/>
      <c r="G302" s="7"/>
      <c r="H302" s="7"/>
      <c r="I302" s="7"/>
    </row>
    <row r="303" spans="1:9">
      <c r="A303" s="7"/>
      <c r="B303" s="7"/>
      <c r="C303" s="7"/>
      <c r="D303" s="7"/>
      <c r="E303" s="7"/>
      <c r="F303" s="7"/>
      <c r="G303" s="7"/>
      <c r="H303" s="7"/>
      <c r="I303" s="7"/>
    </row>
    <row r="304" spans="1:9">
      <c r="A304" s="7"/>
      <c r="B304" s="7"/>
      <c r="C304" s="7"/>
      <c r="D304" s="7"/>
      <c r="E304" s="7"/>
      <c r="F304" s="7"/>
      <c r="G304" s="7"/>
      <c r="H304" s="7"/>
      <c r="I304" s="7"/>
    </row>
    <row r="305" spans="1:9">
      <c r="A305" s="7"/>
      <c r="B305" s="7"/>
      <c r="C305" s="7"/>
      <c r="D305" s="7"/>
      <c r="E305" s="7"/>
      <c r="F305" s="7"/>
      <c r="G305" s="7"/>
      <c r="H305" s="7"/>
      <c r="I305" s="7"/>
    </row>
    <row r="306" spans="1:9">
      <c r="A306" s="7"/>
      <c r="B306" s="7"/>
      <c r="C306" s="7"/>
      <c r="D306" s="7"/>
      <c r="E306" s="7"/>
      <c r="F306" s="7"/>
      <c r="G306" s="7"/>
      <c r="H306" s="7"/>
      <c r="I306" s="7"/>
    </row>
    <row r="307" spans="1:9">
      <c r="A307" s="7"/>
      <c r="B307" s="7"/>
      <c r="C307" s="7"/>
      <c r="D307" s="7"/>
      <c r="E307" s="7"/>
      <c r="F307" s="7"/>
      <c r="G307" s="7"/>
      <c r="H307" s="7"/>
      <c r="I307" s="7"/>
    </row>
    <row r="308" spans="1:9">
      <c r="A308" s="7"/>
      <c r="B308" s="7"/>
      <c r="C308" s="7"/>
      <c r="D308" s="7"/>
      <c r="E308" s="7"/>
      <c r="F308" s="7"/>
      <c r="G308" s="7"/>
      <c r="H308" s="7"/>
      <c r="I308" s="7"/>
    </row>
    <row r="309" spans="1:9">
      <c r="A309" s="7"/>
      <c r="B309" s="7"/>
      <c r="C309" s="7"/>
      <c r="D309" s="7"/>
      <c r="E309" s="7"/>
      <c r="F309" s="7"/>
      <c r="G309" s="7"/>
      <c r="H309" s="7"/>
      <c r="I309" s="7"/>
    </row>
    <row r="310" spans="1:9">
      <c r="A310" s="7"/>
      <c r="B310" s="7"/>
      <c r="C310" s="7"/>
      <c r="D310" s="7"/>
      <c r="E310" s="7"/>
      <c r="F310" s="7"/>
      <c r="G310" s="7"/>
      <c r="H310" s="7"/>
      <c r="I310" s="7"/>
    </row>
    <row r="311" spans="1:9">
      <c r="A311" s="7"/>
      <c r="B311" s="7"/>
      <c r="C311" s="7"/>
      <c r="D311" s="7"/>
      <c r="E311" s="7"/>
      <c r="F311" s="7"/>
      <c r="G311" s="7"/>
      <c r="H311" s="7"/>
      <c r="I311" s="7"/>
    </row>
    <row r="312" spans="1:9">
      <c r="A312" s="7"/>
      <c r="B312" s="7"/>
      <c r="C312" s="7"/>
      <c r="D312" s="7"/>
      <c r="E312" s="7"/>
      <c r="F312" s="7"/>
      <c r="G312" s="7"/>
      <c r="H312" s="7"/>
      <c r="I312" s="7"/>
    </row>
    <row r="313" spans="1:9">
      <c r="A313" s="7"/>
      <c r="B313" s="7"/>
      <c r="C313" s="7"/>
      <c r="D313" s="7"/>
      <c r="E313" s="7"/>
      <c r="F313" s="7"/>
      <c r="G313" s="7"/>
      <c r="H313" s="7"/>
      <c r="I313" s="7"/>
    </row>
    <row r="314" spans="1:9">
      <c r="A314" s="7"/>
      <c r="B314" s="7"/>
      <c r="C314" s="7"/>
      <c r="D314" s="7"/>
      <c r="E314" s="7"/>
      <c r="F314" s="7"/>
      <c r="G314" s="7"/>
      <c r="H314" s="7"/>
      <c r="I314" s="7"/>
    </row>
    <row r="315" spans="1:9">
      <c r="A315" s="7"/>
      <c r="B315" s="7"/>
      <c r="C315" s="7"/>
      <c r="D315" s="7"/>
      <c r="E315" s="7"/>
      <c r="F315" s="7"/>
      <c r="G315" s="7"/>
      <c r="H315" s="7"/>
      <c r="I315" s="7"/>
    </row>
    <row r="316" spans="1:9">
      <c r="A316" s="7"/>
      <c r="B316" s="7"/>
      <c r="C316" s="7"/>
      <c r="D316" s="7"/>
      <c r="E316" s="7"/>
      <c r="F316" s="7"/>
      <c r="G316" s="7"/>
      <c r="H316" s="7"/>
      <c r="I316" s="7"/>
    </row>
    <row r="317" spans="1:9">
      <c r="A317" s="7"/>
      <c r="B317" s="7"/>
      <c r="C317" s="7"/>
      <c r="D317" s="7"/>
      <c r="E317" s="7"/>
      <c r="F317" s="7"/>
      <c r="G317" s="7"/>
      <c r="H317" s="7"/>
      <c r="I317" s="7"/>
    </row>
    <row r="318" spans="1:9">
      <c r="A318" s="7"/>
      <c r="B318" s="7"/>
      <c r="C318" s="7"/>
      <c r="D318" s="7"/>
      <c r="E318" s="7"/>
      <c r="F318" s="7"/>
      <c r="G318" s="7"/>
      <c r="H318" s="7"/>
      <c r="I318" s="7"/>
    </row>
    <row r="319" spans="1:9">
      <c r="A319" s="7"/>
      <c r="B319" s="7"/>
      <c r="C319" s="7"/>
      <c r="D319" s="7"/>
      <c r="E319" s="7"/>
      <c r="F319" s="7"/>
      <c r="G319" s="7"/>
      <c r="H319" s="7"/>
      <c r="I319" s="7"/>
    </row>
    <row r="320" spans="1:9">
      <c r="A320" s="7"/>
      <c r="B320" s="7"/>
      <c r="C320" s="7"/>
      <c r="D320" s="7"/>
      <c r="E320" s="7"/>
      <c r="F320" s="7"/>
      <c r="G320" s="7"/>
      <c r="H320" s="7"/>
      <c r="I320" s="7"/>
    </row>
    <row r="321" spans="1:9">
      <c r="A321" s="7"/>
      <c r="B321" s="7"/>
      <c r="C321" s="7"/>
      <c r="D321" s="7"/>
      <c r="E321" s="7"/>
      <c r="F321" s="7"/>
      <c r="G321" s="7"/>
      <c r="H321" s="7"/>
      <c r="I321" s="7"/>
    </row>
    <row r="322" spans="1:9">
      <c r="A322" s="7"/>
      <c r="B322" s="7"/>
      <c r="C322" s="7"/>
      <c r="D322" s="7"/>
      <c r="E322" s="7"/>
      <c r="F322" s="7"/>
      <c r="G322" s="7"/>
      <c r="H322" s="7"/>
      <c r="I322" s="7"/>
    </row>
    <row r="323" spans="1:9">
      <c r="A323" s="7"/>
      <c r="B323" s="7"/>
      <c r="C323" s="7"/>
      <c r="D323" s="7"/>
      <c r="E323" s="7"/>
      <c r="F323" s="7"/>
      <c r="G323" s="7"/>
      <c r="H323" s="7"/>
      <c r="I323" s="7"/>
    </row>
    <row r="324" spans="1:9">
      <c r="A324" s="7"/>
      <c r="B324" s="7"/>
      <c r="C324" s="7"/>
      <c r="D324" s="7"/>
      <c r="E324" s="7"/>
      <c r="F324" s="7"/>
      <c r="G324" s="7"/>
      <c r="H324" s="7"/>
      <c r="I324" s="7"/>
    </row>
    <row r="325" spans="1:9">
      <c r="A325" s="7"/>
      <c r="B325" s="7"/>
      <c r="C325" s="7"/>
      <c r="D325" s="7"/>
      <c r="E325" s="7"/>
      <c r="F325" s="7"/>
      <c r="G325" s="7"/>
      <c r="H325" s="7"/>
      <c r="I325" s="7"/>
    </row>
    <row r="326" spans="1:9">
      <c r="A326" s="7"/>
      <c r="B326" s="7"/>
      <c r="C326" s="7"/>
      <c r="D326" s="7"/>
      <c r="E326" s="7"/>
      <c r="F326" s="7"/>
      <c r="G326" s="7"/>
      <c r="H326" s="7"/>
      <c r="I326" s="7"/>
    </row>
    <row r="327" spans="1:9">
      <c r="A327" s="7"/>
      <c r="B327" s="7"/>
      <c r="C327" s="7"/>
      <c r="D327" s="7"/>
      <c r="E327" s="7"/>
      <c r="F327" s="7"/>
      <c r="G327" s="7"/>
      <c r="H327" s="7"/>
      <c r="I327" s="7"/>
    </row>
    <row r="328" spans="1:9">
      <c r="A328" s="7"/>
      <c r="B328" s="7"/>
      <c r="C328" s="7"/>
      <c r="D328" s="7"/>
      <c r="E328" s="7"/>
      <c r="F328" s="7"/>
      <c r="G328" s="7"/>
      <c r="H328" s="7"/>
      <c r="I328" s="7"/>
    </row>
    <row r="329" spans="1:9">
      <c r="A329" s="7"/>
      <c r="B329" s="7"/>
      <c r="C329" s="7"/>
      <c r="D329" s="7"/>
      <c r="E329" s="7"/>
      <c r="F329" s="7"/>
      <c r="G329" s="7"/>
      <c r="H329" s="7"/>
      <c r="I329" s="7"/>
    </row>
    <row r="330" spans="1:9">
      <c r="A330" s="7"/>
      <c r="B330" s="7"/>
      <c r="C330" s="7"/>
      <c r="D330" s="7"/>
      <c r="E330" s="7"/>
      <c r="F330" s="7"/>
      <c r="G330" s="7"/>
      <c r="H330" s="7"/>
      <c r="I330" s="7"/>
    </row>
    <row r="331" spans="1:9">
      <c r="A331" s="7"/>
      <c r="B331" s="7"/>
      <c r="C331" s="7"/>
      <c r="D331" s="7"/>
      <c r="E331" s="7"/>
      <c r="F331" s="7"/>
      <c r="G331" s="7"/>
      <c r="H331" s="7"/>
      <c r="I331" s="7"/>
    </row>
    <row r="332" spans="1:9">
      <c r="A332" s="7"/>
      <c r="B332" s="7"/>
      <c r="C332" s="7"/>
      <c r="D332" s="7"/>
      <c r="E332" s="7"/>
      <c r="F332" s="7"/>
      <c r="G332" s="7"/>
      <c r="H332" s="7"/>
      <c r="I332" s="7"/>
    </row>
    <row r="333" spans="1:9">
      <c r="A333" s="7"/>
      <c r="B333" s="7"/>
      <c r="C333" s="7"/>
      <c r="D333" s="7"/>
      <c r="E333" s="7"/>
      <c r="F333" s="7"/>
      <c r="G333" s="7"/>
      <c r="H333" s="7"/>
      <c r="I333" s="7"/>
    </row>
    <row r="334" spans="1:9">
      <c r="A334" s="7"/>
      <c r="B334" s="7"/>
      <c r="C334" s="7"/>
      <c r="D334" s="7"/>
      <c r="E334" s="7"/>
      <c r="F334" s="7"/>
      <c r="G334" s="7"/>
      <c r="H334" s="7"/>
      <c r="I334" s="7"/>
    </row>
    <row r="335" spans="1:9">
      <c r="A335" s="7"/>
      <c r="B335" s="7"/>
      <c r="C335" s="7"/>
      <c r="D335" s="7"/>
      <c r="E335" s="7"/>
      <c r="F335" s="7"/>
      <c r="G335" s="7"/>
      <c r="H335" s="7"/>
      <c r="I335" s="7"/>
    </row>
    <row r="336" spans="1:9">
      <c r="A336" s="7"/>
      <c r="B336" s="7"/>
      <c r="C336" s="7"/>
      <c r="D336" s="7"/>
      <c r="E336" s="7"/>
      <c r="F336" s="7"/>
      <c r="G336" s="7"/>
      <c r="H336" s="7"/>
      <c r="I336" s="7"/>
    </row>
    <row r="337" spans="1:9">
      <c r="A337" s="7"/>
      <c r="B337" s="7"/>
      <c r="C337" s="7"/>
      <c r="D337" s="7"/>
      <c r="E337" s="7"/>
      <c r="F337" s="7"/>
      <c r="G337" s="7"/>
      <c r="H337" s="7"/>
      <c r="I337" s="7"/>
    </row>
    <row r="338" spans="1:9">
      <c r="A338" s="7"/>
      <c r="B338" s="7"/>
      <c r="C338" s="7"/>
      <c r="D338" s="7"/>
      <c r="E338" s="7"/>
      <c r="F338" s="7"/>
      <c r="G338" s="7"/>
      <c r="H338" s="7"/>
      <c r="I338" s="7"/>
    </row>
    <row r="339" spans="1:9">
      <c r="A339" s="7"/>
      <c r="B339" s="7"/>
      <c r="C339" s="7"/>
      <c r="D339" s="7"/>
      <c r="E339" s="7"/>
      <c r="F339" s="7"/>
      <c r="G339" s="7"/>
      <c r="H339" s="7"/>
      <c r="I339" s="7"/>
    </row>
    <row r="340" spans="1:9">
      <c r="A340" s="7"/>
      <c r="B340" s="7"/>
      <c r="C340" s="7"/>
      <c r="D340" s="7"/>
      <c r="E340" s="7"/>
      <c r="F340" s="7"/>
      <c r="G340" s="7"/>
      <c r="H340" s="7"/>
      <c r="I340" s="7"/>
    </row>
    <row r="341" spans="1:9">
      <c r="A341" s="7"/>
      <c r="B341" s="7"/>
      <c r="C341" s="7"/>
      <c r="D341" s="7"/>
      <c r="E341" s="7"/>
      <c r="F341" s="7"/>
      <c r="G341" s="7"/>
      <c r="H341" s="7"/>
      <c r="I341" s="7"/>
    </row>
    <row r="342" spans="1:9">
      <c r="A342" s="7"/>
      <c r="B342" s="7"/>
      <c r="C342" s="7"/>
      <c r="D342" s="7"/>
      <c r="E342" s="7"/>
      <c r="F342" s="7"/>
      <c r="G342" s="7"/>
      <c r="H342" s="7"/>
      <c r="I342" s="7"/>
    </row>
    <row r="343" spans="1:9">
      <c r="A343" s="7"/>
      <c r="B343" s="7"/>
      <c r="C343" s="7"/>
      <c r="D343" s="7"/>
      <c r="E343" s="7"/>
      <c r="F343" s="7"/>
      <c r="G343" s="7"/>
      <c r="H343" s="7"/>
      <c r="I343" s="7"/>
    </row>
    <row r="344" spans="1:9">
      <c r="A344" s="7"/>
      <c r="B344" s="7"/>
      <c r="C344" s="7"/>
      <c r="D344" s="7"/>
      <c r="E344" s="7"/>
      <c r="F344" s="7"/>
      <c r="G344" s="7"/>
      <c r="H344" s="7"/>
      <c r="I344" s="7"/>
    </row>
    <row r="345" spans="1:9">
      <c r="A345" s="7"/>
      <c r="B345" s="7"/>
      <c r="C345" s="7"/>
      <c r="D345" s="7"/>
      <c r="E345" s="7"/>
      <c r="F345" s="7"/>
      <c r="G345" s="7"/>
      <c r="H345" s="7"/>
      <c r="I345" s="7"/>
    </row>
    <row r="346" spans="1:9">
      <c r="A346" s="7"/>
      <c r="B346" s="7"/>
      <c r="C346" s="7"/>
      <c r="D346" s="7"/>
      <c r="E346" s="7"/>
      <c r="F346" s="7"/>
      <c r="G346" s="7"/>
      <c r="H346" s="7"/>
      <c r="I346" s="7"/>
    </row>
    <row r="347" spans="1:9">
      <c r="A347" s="7"/>
      <c r="B347" s="7"/>
      <c r="C347" s="7"/>
      <c r="D347" s="7"/>
      <c r="E347" s="7"/>
      <c r="F347" s="7"/>
      <c r="G347" s="7"/>
      <c r="H347" s="7"/>
      <c r="I347" s="7"/>
    </row>
    <row r="348" spans="1:9">
      <c r="A348" s="7"/>
      <c r="B348" s="7"/>
      <c r="C348" s="7"/>
      <c r="D348" s="7"/>
      <c r="E348" s="7"/>
      <c r="F348" s="7"/>
      <c r="G348" s="7"/>
      <c r="H348" s="7"/>
      <c r="I348" s="7"/>
    </row>
    <row r="349" spans="1:9">
      <c r="A349" s="7"/>
      <c r="B349" s="7"/>
      <c r="C349" s="7"/>
      <c r="D349" s="7"/>
      <c r="E349" s="7"/>
      <c r="F349" s="7"/>
      <c r="G349" s="7"/>
      <c r="H349" s="7"/>
      <c r="I349" s="7"/>
    </row>
    <row r="350" spans="1:9">
      <c r="A350" s="7"/>
      <c r="B350" s="7"/>
      <c r="C350" s="7"/>
      <c r="D350" s="7"/>
      <c r="E350" s="7"/>
      <c r="F350" s="7"/>
      <c r="G350" s="7"/>
      <c r="H350" s="7"/>
      <c r="I350" s="7"/>
    </row>
    <row r="351" spans="1:9">
      <c r="A351" s="7"/>
      <c r="B351" s="7"/>
      <c r="C351" s="7"/>
      <c r="D351" s="7"/>
      <c r="E351" s="7"/>
      <c r="F351" s="7"/>
      <c r="G351" s="7"/>
      <c r="H351" s="7"/>
      <c r="I351" s="7"/>
    </row>
    <row r="352" spans="1:9">
      <c r="A352" s="7"/>
      <c r="B352" s="7"/>
      <c r="C352" s="7"/>
      <c r="D352" s="7"/>
      <c r="E352" s="7"/>
      <c r="F352" s="7"/>
      <c r="G352" s="7"/>
      <c r="H352" s="7"/>
      <c r="I352" s="7"/>
    </row>
    <row r="353" spans="1:9">
      <c r="A353" s="7"/>
      <c r="B353" s="7"/>
      <c r="C353" s="7"/>
      <c r="D353" s="7"/>
      <c r="E353" s="7"/>
      <c r="F353" s="7"/>
      <c r="G353" s="7"/>
      <c r="H353" s="7"/>
      <c r="I353" s="7"/>
    </row>
    <row r="354" spans="1:9">
      <c r="A354" s="7"/>
      <c r="B354" s="7"/>
      <c r="C354" s="7"/>
      <c r="D354" s="7"/>
      <c r="E354" s="7"/>
      <c r="F354" s="7"/>
      <c r="G354" s="7"/>
      <c r="H354" s="7"/>
      <c r="I354" s="7"/>
    </row>
    <row r="355" spans="1:9">
      <c r="A355" s="7"/>
      <c r="B355" s="7"/>
      <c r="C355" s="7"/>
      <c r="D355" s="7"/>
      <c r="E355" s="7"/>
      <c r="F355" s="7"/>
      <c r="G355" s="7"/>
      <c r="H355" s="7"/>
      <c r="I355" s="7"/>
    </row>
    <row r="356" spans="1:9">
      <c r="A356" s="7"/>
      <c r="B356" s="7"/>
      <c r="C356" s="7"/>
      <c r="D356" s="7"/>
      <c r="E356" s="7"/>
      <c r="F356" s="7"/>
      <c r="G356" s="7"/>
      <c r="H356" s="7"/>
      <c r="I356" s="7"/>
    </row>
    <row r="357" spans="1:9">
      <c r="A357" s="7"/>
      <c r="B357" s="7"/>
      <c r="C357" s="7"/>
      <c r="D357" s="7"/>
      <c r="E357" s="7"/>
      <c r="F357" s="7"/>
      <c r="G357" s="7"/>
      <c r="H357" s="7"/>
      <c r="I357" s="7"/>
    </row>
    <row r="358" spans="1:9">
      <c r="A358" s="7"/>
      <c r="B358" s="7"/>
      <c r="C358" s="7"/>
      <c r="D358" s="7"/>
      <c r="E358" s="7"/>
      <c r="F358" s="7"/>
      <c r="G358" s="7"/>
      <c r="H358" s="7"/>
      <c r="I358" s="7"/>
    </row>
    <row r="359" spans="1:9">
      <c r="A359" s="7"/>
      <c r="B359" s="7"/>
      <c r="C359" s="7"/>
      <c r="D359" s="7"/>
      <c r="E359" s="7"/>
      <c r="F359" s="7"/>
      <c r="G359" s="7"/>
      <c r="H359" s="7"/>
      <c r="I359" s="7"/>
    </row>
    <row r="360" spans="1:9">
      <c r="A360" s="7"/>
      <c r="B360" s="7"/>
      <c r="C360" s="7"/>
      <c r="D360" s="7"/>
      <c r="E360" s="7"/>
      <c r="F360" s="7"/>
      <c r="G360" s="7"/>
      <c r="H360" s="7"/>
      <c r="I360" s="7"/>
    </row>
    <row r="361" spans="1:9">
      <c r="A361" s="7"/>
      <c r="B361" s="7"/>
      <c r="C361" s="7"/>
      <c r="D361" s="7"/>
      <c r="E361" s="7"/>
      <c r="F361" s="7"/>
      <c r="G361" s="7"/>
      <c r="H361" s="7"/>
      <c r="I361" s="7"/>
    </row>
    <row r="362" spans="1:9">
      <c r="A362" s="7"/>
      <c r="B362" s="7"/>
      <c r="C362" s="7"/>
      <c r="D362" s="7"/>
      <c r="E362" s="7"/>
      <c r="F362" s="7"/>
      <c r="G362" s="7"/>
      <c r="H362" s="7"/>
      <c r="I362" s="7"/>
    </row>
    <row r="363" spans="1:9">
      <c r="A363" s="7"/>
      <c r="B363" s="7"/>
      <c r="C363" s="7"/>
      <c r="D363" s="7"/>
      <c r="E363" s="7"/>
      <c r="F363" s="7"/>
      <c r="G363" s="7"/>
      <c r="H363" s="7"/>
      <c r="I363" s="7"/>
    </row>
    <row r="364" spans="1:9">
      <c r="A364" s="7"/>
      <c r="B364" s="7"/>
      <c r="C364" s="7"/>
      <c r="D364" s="7"/>
      <c r="E364" s="7"/>
      <c r="F364" s="7"/>
      <c r="G364" s="7"/>
      <c r="H364" s="7"/>
      <c r="I364" s="7"/>
    </row>
    <row r="365" spans="1:9">
      <c r="A365" s="7"/>
      <c r="B365" s="7"/>
      <c r="C365" s="7"/>
      <c r="D365" s="7"/>
      <c r="E365" s="7"/>
      <c r="F365" s="7"/>
      <c r="G365" s="7"/>
      <c r="H365" s="7"/>
      <c r="I365" s="7"/>
    </row>
    <row r="366" spans="1:9">
      <c r="A366" s="7"/>
      <c r="B366" s="7"/>
      <c r="C366" s="7"/>
      <c r="D366" s="7"/>
      <c r="E366" s="7"/>
      <c r="F366" s="7"/>
      <c r="G366" s="7"/>
      <c r="H366" s="7"/>
      <c r="I366" s="7"/>
    </row>
    <row r="367" spans="1:9">
      <c r="A367" s="7"/>
      <c r="B367" s="7"/>
      <c r="C367" s="7"/>
      <c r="D367" s="7"/>
      <c r="E367" s="7"/>
      <c r="F367" s="7"/>
      <c r="G367" s="7"/>
      <c r="H367" s="7"/>
      <c r="I367" s="7"/>
    </row>
    <row r="368" spans="1:9">
      <c r="A368" s="7"/>
      <c r="B368" s="7"/>
      <c r="C368" s="7"/>
      <c r="D368" s="7"/>
      <c r="E368" s="7"/>
      <c r="F368" s="7"/>
      <c r="G368" s="7"/>
      <c r="H368" s="7"/>
      <c r="I368" s="7"/>
    </row>
    <row r="369" spans="1:9">
      <c r="A369" s="7"/>
      <c r="B369" s="7"/>
      <c r="C369" s="7"/>
      <c r="D369" s="7"/>
      <c r="E369" s="7"/>
      <c r="F369" s="7"/>
      <c r="G369" s="7"/>
      <c r="H369" s="7"/>
      <c r="I369" s="7"/>
    </row>
    <row r="370" spans="1:9">
      <c r="A370" s="7"/>
      <c r="B370" s="7"/>
      <c r="C370" s="7"/>
      <c r="D370" s="7"/>
      <c r="E370" s="7"/>
      <c r="F370" s="7"/>
      <c r="G370" s="7"/>
      <c r="H370" s="7"/>
      <c r="I370" s="7"/>
    </row>
    <row r="371" spans="1:9">
      <c r="A371" s="7"/>
      <c r="B371" s="7"/>
      <c r="C371" s="7"/>
      <c r="D371" s="7"/>
      <c r="E371" s="7"/>
      <c r="F371" s="7"/>
      <c r="G371" s="7"/>
      <c r="H371" s="7"/>
      <c r="I371" s="7"/>
    </row>
    <row r="372" spans="1:9">
      <c r="A372" s="7"/>
      <c r="B372" s="7"/>
      <c r="C372" s="7"/>
      <c r="D372" s="7"/>
      <c r="E372" s="7"/>
      <c r="F372" s="7"/>
      <c r="G372" s="7"/>
      <c r="H372" s="7"/>
      <c r="I372" s="7"/>
    </row>
    <row r="373" spans="1:9">
      <c r="A373" s="7"/>
      <c r="B373" s="7"/>
      <c r="C373" s="7"/>
      <c r="D373" s="7"/>
      <c r="E373" s="7"/>
      <c r="F373" s="7"/>
      <c r="G373" s="7"/>
      <c r="H373" s="7"/>
      <c r="I373" s="7"/>
    </row>
    <row r="374" spans="1:9">
      <c r="A374" s="7"/>
      <c r="B374" s="7"/>
      <c r="C374" s="7"/>
      <c r="D374" s="7"/>
      <c r="E374" s="7"/>
      <c r="F374" s="7"/>
      <c r="G374" s="7"/>
      <c r="H374" s="7"/>
      <c r="I374" s="7"/>
    </row>
    <row r="375" spans="1:9">
      <c r="A375" s="7"/>
      <c r="B375" s="7"/>
      <c r="C375" s="7"/>
      <c r="D375" s="7"/>
      <c r="E375" s="7"/>
      <c r="F375" s="7"/>
      <c r="G375" s="7"/>
      <c r="H375" s="7"/>
      <c r="I375" s="7"/>
    </row>
    <row r="376" spans="1:9">
      <c r="A376" s="7"/>
      <c r="B376" s="7"/>
      <c r="C376" s="7"/>
      <c r="D376" s="7"/>
      <c r="E376" s="7"/>
      <c r="F376" s="7"/>
      <c r="G376" s="7"/>
      <c r="H376" s="7"/>
      <c r="I376" s="7"/>
    </row>
    <row r="377" spans="1:9">
      <c r="A377" s="7"/>
      <c r="B377" s="7"/>
      <c r="C377" s="7"/>
      <c r="D377" s="7"/>
      <c r="E377" s="7"/>
      <c r="F377" s="7"/>
      <c r="G377" s="7"/>
      <c r="H377" s="7"/>
      <c r="I377" s="7"/>
    </row>
    <row r="378" spans="1:9">
      <c r="A378" s="7"/>
      <c r="B378" s="7"/>
      <c r="C378" s="7"/>
      <c r="D378" s="7"/>
      <c r="E378" s="7"/>
      <c r="F378" s="7"/>
      <c r="G378" s="7"/>
      <c r="H378" s="7"/>
      <c r="I378" s="7"/>
    </row>
    <row r="379" spans="1:9">
      <c r="A379" s="7"/>
      <c r="B379" s="7"/>
      <c r="C379" s="7"/>
      <c r="D379" s="7"/>
      <c r="E379" s="7"/>
      <c r="F379" s="7"/>
      <c r="G379" s="7"/>
      <c r="H379" s="7"/>
      <c r="I379" s="7"/>
    </row>
    <row r="380" spans="1:9">
      <c r="A380" s="7"/>
      <c r="B380" s="7"/>
      <c r="C380" s="7"/>
      <c r="D380" s="7"/>
      <c r="E380" s="7"/>
      <c r="F380" s="7"/>
      <c r="G380" s="7"/>
      <c r="H380" s="7"/>
      <c r="I380" s="7"/>
    </row>
    <row r="381" spans="1:9">
      <c r="A381" s="7"/>
      <c r="B381" s="7"/>
      <c r="C381" s="7"/>
      <c r="D381" s="7"/>
      <c r="E381" s="7"/>
      <c r="F381" s="7"/>
      <c r="G381" s="7"/>
      <c r="H381" s="7"/>
      <c r="I381" s="7"/>
    </row>
    <row r="382" spans="1:9">
      <c r="A382" s="7"/>
      <c r="B382" s="7"/>
      <c r="C382" s="7"/>
      <c r="D382" s="7"/>
      <c r="E382" s="7"/>
      <c r="F382" s="7"/>
      <c r="G382" s="7"/>
      <c r="H382" s="7"/>
      <c r="I382" s="7"/>
    </row>
    <row r="383" spans="1:9">
      <c r="A383" s="7"/>
      <c r="B383" s="7"/>
      <c r="C383" s="7"/>
      <c r="D383" s="7"/>
      <c r="E383" s="7"/>
      <c r="F383" s="7"/>
      <c r="G383" s="7"/>
      <c r="H383" s="7"/>
      <c r="I383" s="7"/>
    </row>
    <row r="384" spans="1:9">
      <c r="A384" s="7"/>
      <c r="B384" s="7"/>
      <c r="C384" s="7"/>
      <c r="D384" s="7"/>
      <c r="E384" s="7"/>
      <c r="F384" s="7"/>
      <c r="G384" s="7"/>
      <c r="H384" s="7"/>
      <c r="I384" s="7"/>
    </row>
    <row r="385" spans="1:9">
      <c r="A385" s="7"/>
      <c r="B385" s="7"/>
      <c r="C385" s="7"/>
      <c r="D385" s="7"/>
      <c r="E385" s="7"/>
      <c r="F385" s="7"/>
      <c r="G385" s="7"/>
      <c r="H385" s="7"/>
      <c r="I385" s="7"/>
    </row>
    <row r="386" spans="1:9">
      <c r="A386" s="7"/>
      <c r="B386" s="7"/>
      <c r="C386" s="7"/>
      <c r="D386" s="7"/>
      <c r="E386" s="7"/>
      <c r="F386" s="7"/>
      <c r="G386" s="7"/>
      <c r="H386" s="7"/>
      <c r="I386" s="7"/>
    </row>
    <row r="387" spans="1:9">
      <c r="A387" s="7"/>
      <c r="B387" s="7"/>
      <c r="C387" s="7"/>
      <c r="D387" s="7"/>
      <c r="E387" s="7"/>
      <c r="F387" s="7"/>
      <c r="G387" s="7"/>
      <c r="H387" s="7"/>
      <c r="I387" s="7"/>
    </row>
    <row r="388" spans="1:9">
      <c r="A388" s="7"/>
      <c r="B388" s="7"/>
      <c r="C388" s="7"/>
      <c r="D388" s="7"/>
      <c r="E388" s="7"/>
      <c r="F388" s="7"/>
      <c r="G388" s="7"/>
      <c r="H388" s="7"/>
      <c r="I388" s="7"/>
    </row>
    <row r="389" spans="1:9">
      <c r="A389" s="7"/>
      <c r="B389" s="7"/>
      <c r="C389" s="7"/>
      <c r="D389" s="7"/>
      <c r="E389" s="7"/>
      <c r="F389" s="7"/>
      <c r="G389" s="7"/>
      <c r="H389" s="7"/>
      <c r="I389" s="7"/>
    </row>
    <row r="390" spans="1:9">
      <c r="A390" s="7"/>
      <c r="B390" s="7"/>
      <c r="C390" s="7"/>
      <c r="D390" s="7"/>
      <c r="E390" s="7"/>
      <c r="F390" s="7"/>
      <c r="G390" s="7"/>
      <c r="H390" s="7"/>
      <c r="I390" s="7"/>
    </row>
    <row r="391" spans="1:9">
      <c r="A391" s="7"/>
      <c r="B391" s="7"/>
      <c r="C391" s="7"/>
      <c r="D391" s="7"/>
      <c r="E391" s="7"/>
      <c r="F391" s="7"/>
      <c r="G391" s="7"/>
      <c r="H391" s="7"/>
      <c r="I391" s="7"/>
    </row>
    <row r="392" spans="1:9">
      <c r="A392" s="7"/>
      <c r="B392" s="7"/>
      <c r="C392" s="7"/>
      <c r="D392" s="7"/>
      <c r="E392" s="7"/>
      <c r="F392" s="7"/>
      <c r="G392" s="7"/>
      <c r="H392" s="7"/>
      <c r="I392" s="7"/>
    </row>
    <row r="393" spans="1:9">
      <c r="A393" s="7"/>
      <c r="B393" s="7"/>
      <c r="C393" s="7"/>
      <c r="D393" s="7"/>
      <c r="E393" s="7"/>
      <c r="F393" s="7"/>
      <c r="G393" s="7"/>
      <c r="H393" s="7"/>
      <c r="I393" s="7"/>
    </row>
    <row r="394" spans="1:9">
      <c r="A394" s="7"/>
      <c r="B394" s="7"/>
      <c r="C394" s="7"/>
      <c r="D394" s="7"/>
      <c r="E394" s="7"/>
      <c r="F394" s="7"/>
      <c r="G394" s="7"/>
      <c r="H394" s="7"/>
      <c r="I394" s="7"/>
    </row>
    <row r="395" spans="1:9">
      <c r="A395" s="7"/>
      <c r="B395" s="7"/>
      <c r="C395" s="7"/>
      <c r="D395" s="7"/>
      <c r="E395" s="7"/>
      <c r="F395" s="7"/>
      <c r="G395" s="7"/>
      <c r="H395" s="7"/>
      <c r="I395" s="7"/>
    </row>
    <row r="396" spans="1:9">
      <c r="A396" s="7"/>
      <c r="B396" s="7"/>
      <c r="C396" s="7"/>
      <c r="D396" s="7"/>
      <c r="E396" s="7"/>
      <c r="F396" s="7"/>
      <c r="G396" s="7"/>
      <c r="H396" s="7"/>
      <c r="I396" s="7"/>
    </row>
    <row r="397" spans="1:9">
      <c r="A397" s="7"/>
      <c r="B397" s="7"/>
      <c r="C397" s="7"/>
      <c r="D397" s="7"/>
      <c r="E397" s="7"/>
      <c r="F397" s="7"/>
      <c r="G397" s="7"/>
      <c r="H397" s="7"/>
      <c r="I397" s="7"/>
    </row>
    <row r="398" spans="1:9">
      <c r="A398" s="7"/>
      <c r="B398" s="7"/>
      <c r="C398" s="7"/>
      <c r="D398" s="7"/>
      <c r="E398" s="7"/>
      <c r="F398" s="7"/>
      <c r="G398" s="7"/>
      <c r="H398" s="7"/>
      <c r="I398" s="7"/>
    </row>
    <row r="399" spans="1:9">
      <c r="A399" s="7"/>
      <c r="B399" s="7"/>
      <c r="C399" s="7"/>
      <c r="D399" s="7"/>
      <c r="E399" s="7"/>
      <c r="F399" s="7"/>
      <c r="G399" s="7"/>
      <c r="H399" s="7"/>
      <c r="I399" s="7"/>
    </row>
    <row r="400" spans="1:9">
      <c r="A400" s="7"/>
      <c r="B400" s="7"/>
      <c r="C400" s="7"/>
      <c r="D400" s="7"/>
      <c r="E400" s="7"/>
      <c r="F400" s="7"/>
      <c r="G400" s="7"/>
      <c r="H400" s="7"/>
      <c r="I400" s="7"/>
    </row>
    <row r="401" spans="1:9">
      <c r="A401" s="7"/>
      <c r="B401" s="7"/>
      <c r="C401" s="7"/>
      <c r="D401" s="7"/>
      <c r="E401" s="7"/>
      <c r="F401" s="7"/>
      <c r="G401" s="7"/>
      <c r="H401" s="7"/>
      <c r="I401" s="7"/>
    </row>
    <row r="402" spans="1:9">
      <c r="A402" s="7"/>
      <c r="B402" s="7"/>
      <c r="C402" s="7"/>
      <c r="D402" s="7"/>
      <c r="E402" s="7"/>
      <c r="F402" s="7"/>
      <c r="G402" s="7"/>
      <c r="H402" s="7"/>
      <c r="I402" s="7"/>
    </row>
    <row r="403" spans="1:9">
      <c r="A403" s="7"/>
      <c r="B403" s="7"/>
      <c r="C403" s="7"/>
      <c r="D403" s="7"/>
      <c r="E403" s="7"/>
      <c r="F403" s="7"/>
      <c r="G403" s="7"/>
      <c r="H403" s="7"/>
      <c r="I403" s="7"/>
    </row>
    <row r="404" spans="1:9">
      <c r="A404" s="7"/>
      <c r="B404" s="7"/>
      <c r="C404" s="7"/>
      <c r="D404" s="7"/>
      <c r="E404" s="7"/>
      <c r="F404" s="7"/>
      <c r="G404" s="7"/>
      <c r="H404" s="7"/>
      <c r="I404" s="7"/>
    </row>
    <row r="405" spans="1:9">
      <c r="A405" s="7"/>
      <c r="B405" s="7"/>
      <c r="C405" s="7"/>
      <c r="D405" s="7"/>
      <c r="E405" s="7"/>
      <c r="F405" s="7"/>
      <c r="G405" s="7"/>
      <c r="H405" s="7"/>
      <c r="I405" s="7"/>
    </row>
    <row r="406" spans="1:9">
      <c r="A406" s="7"/>
      <c r="B406" s="7"/>
      <c r="C406" s="7"/>
      <c r="D406" s="7"/>
      <c r="E406" s="7"/>
      <c r="F406" s="7"/>
      <c r="G406" s="7"/>
      <c r="H406" s="7"/>
      <c r="I406" s="7"/>
    </row>
    <row r="407" spans="1:9">
      <c r="A407" s="7"/>
      <c r="B407" s="7"/>
      <c r="C407" s="7"/>
      <c r="D407" s="7"/>
      <c r="E407" s="7"/>
      <c r="F407" s="7"/>
      <c r="G407" s="7"/>
      <c r="H407" s="7"/>
      <c r="I407" s="7"/>
    </row>
    <row r="408" spans="1:9">
      <c r="A408" s="7"/>
      <c r="B408" s="7"/>
      <c r="C408" s="7"/>
      <c r="D408" s="7"/>
      <c r="E408" s="7"/>
      <c r="F408" s="7"/>
      <c r="G408" s="7"/>
      <c r="H408" s="7"/>
      <c r="I408" s="7"/>
    </row>
    <row r="409" spans="1:9">
      <c r="A409" s="7"/>
      <c r="B409" s="7"/>
      <c r="C409" s="7"/>
      <c r="D409" s="7"/>
      <c r="E409" s="7"/>
      <c r="F409" s="7"/>
      <c r="G409" s="7"/>
      <c r="H409" s="7"/>
      <c r="I409" s="7"/>
    </row>
    <row r="410" spans="1:9">
      <c r="A410" s="7"/>
      <c r="B410" s="7"/>
      <c r="C410" s="7"/>
      <c r="D410" s="7"/>
      <c r="E410" s="7"/>
      <c r="F410" s="7"/>
      <c r="G410" s="7"/>
      <c r="H410" s="7"/>
      <c r="I410" s="7"/>
    </row>
    <row r="411" spans="1:9">
      <c r="A411" s="7"/>
      <c r="B411" s="7"/>
      <c r="C411" s="7"/>
      <c r="D411" s="7"/>
      <c r="E411" s="7"/>
      <c r="F411" s="7"/>
      <c r="G411" s="7"/>
      <c r="H411" s="7"/>
      <c r="I411" s="7"/>
    </row>
    <row r="412" spans="1:9">
      <c r="A412" s="7"/>
      <c r="B412" s="7"/>
      <c r="C412" s="7"/>
      <c r="D412" s="7"/>
      <c r="E412" s="7"/>
      <c r="F412" s="7"/>
      <c r="G412" s="7"/>
      <c r="H412" s="7"/>
      <c r="I412" s="7"/>
    </row>
    <row r="413" spans="1:9">
      <c r="A413" s="7"/>
      <c r="B413" s="7"/>
      <c r="C413" s="7"/>
      <c r="D413" s="7"/>
      <c r="E413" s="7"/>
      <c r="F413" s="7"/>
      <c r="G413" s="7"/>
      <c r="H413" s="7"/>
      <c r="I413" s="7"/>
    </row>
    <row r="414" spans="1:9">
      <c r="A414" s="7"/>
      <c r="B414" s="7"/>
      <c r="C414" s="7"/>
      <c r="D414" s="7"/>
      <c r="E414" s="7"/>
      <c r="F414" s="7"/>
      <c r="G414" s="7"/>
      <c r="H414" s="7"/>
      <c r="I414" s="7"/>
    </row>
    <row r="415" spans="1:9">
      <c r="A415" s="7"/>
      <c r="B415" s="7"/>
      <c r="C415" s="7"/>
      <c r="D415" s="7"/>
      <c r="E415" s="7"/>
      <c r="F415" s="7"/>
      <c r="G415" s="7"/>
      <c r="H415" s="7"/>
      <c r="I415" s="7"/>
    </row>
    <row r="416" spans="1:9">
      <c r="A416" s="7"/>
      <c r="B416" s="7"/>
      <c r="C416" s="7"/>
      <c r="D416" s="7"/>
      <c r="E416" s="7"/>
      <c r="F416" s="7"/>
      <c r="G416" s="7"/>
      <c r="H416" s="7"/>
      <c r="I416" s="7"/>
    </row>
    <row r="417" spans="1:9">
      <c r="A417" s="7"/>
      <c r="B417" s="7"/>
      <c r="C417" s="7"/>
      <c r="D417" s="7"/>
      <c r="E417" s="7"/>
      <c r="F417" s="7"/>
      <c r="G417" s="7"/>
      <c r="H417" s="7"/>
      <c r="I417" s="7"/>
    </row>
    <row r="418" spans="1:9">
      <c r="A418" s="7"/>
      <c r="B418" s="7"/>
      <c r="C418" s="7"/>
      <c r="D418" s="7"/>
      <c r="E418" s="7"/>
      <c r="F418" s="7"/>
      <c r="G418" s="7"/>
      <c r="H418" s="7"/>
      <c r="I418" s="7"/>
    </row>
    <row r="419" spans="1:9">
      <c r="A419" s="7"/>
      <c r="B419" s="7"/>
      <c r="C419" s="7"/>
      <c r="D419" s="7"/>
      <c r="E419" s="7"/>
      <c r="F419" s="7"/>
      <c r="G419" s="7"/>
      <c r="H419" s="7"/>
      <c r="I419" s="7"/>
    </row>
    <row r="420" spans="1:9">
      <c r="A420" s="7"/>
      <c r="B420" s="7"/>
      <c r="C420" s="7"/>
      <c r="D420" s="7"/>
      <c r="E420" s="7"/>
      <c r="F420" s="7"/>
      <c r="G420" s="7"/>
      <c r="H420" s="7"/>
      <c r="I420" s="7"/>
    </row>
    <row r="421" spans="1:9">
      <c r="A421" s="7"/>
      <c r="B421" s="7"/>
      <c r="C421" s="7"/>
      <c r="D421" s="7"/>
      <c r="E421" s="7"/>
      <c r="F421" s="7"/>
      <c r="G421" s="7"/>
      <c r="H421" s="7"/>
      <c r="I421" s="7"/>
    </row>
    <row r="422" spans="1:9">
      <c r="A422" s="7"/>
      <c r="B422" s="7"/>
      <c r="C422" s="7"/>
      <c r="D422" s="7"/>
      <c r="E422" s="7"/>
      <c r="F422" s="7"/>
      <c r="G422" s="7"/>
      <c r="H422" s="7"/>
      <c r="I422" s="7"/>
    </row>
    <row r="423" spans="1:9">
      <c r="A423" s="7"/>
      <c r="B423" s="7"/>
      <c r="C423" s="7"/>
      <c r="D423" s="7"/>
      <c r="E423" s="7"/>
      <c r="F423" s="7"/>
      <c r="G423" s="7"/>
      <c r="H423" s="7"/>
      <c r="I423" s="7"/>
    </row>
    <row r="424" spans="1:9">
      <c r="A424" s="7"/>
      <c r="B424" s="7"/>
      <c r="C424" s="7"/>
      <c r="D424" s="7"/>
      <c r="E424" s="7"/>
      <c r="F424" s="7"/>
      <c r="G424" s="7"/>
      <c r="H424" s="7"/>
      <c r="I424" s="7"/>
    </row>
    <row r="425" spans="1:9">
      <c r="A425" s="7"/>
      <c r="B425" s="7"/>
      <c r="C425" s="7"/>
      <c r="D425" s="7"/>
      <c r="E425" s="7"/>
      <c r="F425" s="7"/>
      <c r="G425" s="7"/>
      <c r="H425" s="7"/>
      <c r="I425" s="7"/>
    </row>
    <row r="426" spans="1:9">
      <c r="A426" s="7"/>
      <c r="B426" s="7"/>
      <c r="C426" s="7"/>
      <c r="D426" s="7"/>
      <c r="E426" s="7"/>
      <c r="F426" s="7"/>
      <c r="G426" s="7"/>
      <c r="H426" s="7"/>
      <c r="I426" s="7"/>
    </row>
    <row r="427" spans="1:9">
      <c r="A427" s="7"/>
      <c r="B427" s="7"/>
      <c r="C427" s="7"/>
      <c r="D427" s="7"/>
      <c r="E427" s="7"/>
      <c r="F427" s="7"/>
      <c r="G427" s="7"/>
      <c r="H427" s="7"/>
      <c r="I427" s="7"/>
    </row>
    <row r="428" spans="1:9">
      <c r="A428" s="7"/>
      <c r="B428" s="7"/>
      <c r="C428" s="7"/>
      <c r="D428" s="7"/>
      <c r="E428" s="7"/>
      <c r="F428" s="7"/>
      <c r="G428" s="7"/>
      <c r="H428" s="7"/>
      <c r="I428" s="7"/>
    </row>
    <row r="429" spans="1:9">
      <c r="A429" s="7"/>
      <c r="B429" s="7"/>
      <c r="C429" s="7"/>
      <c r="D429" s="7"/>
      <c r="E429" s="7"/>
      <c r="F429" s="7"/>
      <c r="G429" s="7"/>
      <c r="H429" s="7"/>
      <c r="I429" s="7"/>
    </row>
    <row r="430" spans="1:9">
      <c r="A430" s="7"/>
      <c r="B430" s="7"/>
      <c r="C430" s="7"/>
      <c r="D430" s="7"/>
      <c r="E430" s="7"/>
      <c r="F430" s="7"/>
      <c r="G430" s="7"/>
      <c r="H430" s="7"/>
      <c r="I430" s="7"/>
    </row>
    <row r="431" spans="1:9">
      <c r="A431" s="7"/>
      <c r="B431" s="7"/>
      <c r="C431" s="7"/>
      <c r="D431" s="7"/>
      <c r="E431" s="7"/>
      <c r="F431" s="7"/>
      <c r="G431" s="7"/>
      <c r="H431" s="7"/>
      <c r="I431" s="7"/>
    </row>
    <row r="432" spans="1:9">
      <c r="A432" s="7"/>
      <c r="B432" s="7"/>
      <c r="C432" s="7"/>
      <c r="D432" s="7"/>
      <c r="E432" s="7"/>
      <c r="F432" s="7"/>
      <c r="G432" s="7"/>
      <c r="H432" s="7"/>
      <c r="I432" s="7"/>
    </row>
    <row r="433" spans="1:9">
      <c r="A433" s="7"/>
      <c r="B433" s="7"/>
      <c r="C433" s="7"/>
      <c r="D433" s="7"/>
      <c r="E433" s="7"/>
      <c r="F433" s="7"/>
      <c r="G433" s="7"/>
      <c r="H433" s="7"/>
      <c r="I433" s="7"/>
    </row>
    <row r="434" spans="1:9">
      <c r="A434" s="7"/>
      <c r="B434" s="7"/>
      <c r="C434" s="7"/>
      <c r="D434" s="7"/>
      <c r="E434" s="7"/>
      <c r="F434" s="7"/>
      <c r="G434" s="7"/>
      <c r="H434" s="7"/>
      <c r="I434" s="7"/>
    </row>
    <row r="435" spans="1:9">
      <c r="A435" s="7"/>
      <c r="B435" s="7"/>
      <c r="C435" s="7"/>
      <c r="D435" s="7"/>
      <c r="E435" s="7"/>
      <c r="F435" s="7"/>
      <c r="G435" s="7"/>
      <c r="H435" s="7"/>
      <c r="I435" s="7"/>
    </row>
    <row r="436" spans="1:9">
      <c r="A436" s="7"/>
      <c r="B436" s="7"/>
      <c r="C436" s="7"/>
      <c r="D436" s="7"/>
      <c r="E436" s="7"/>
      <c r="F436" s="7"/>
      <c r="G436" s="7"/>
      <c r="H436" s="7"/>
      <c r="I436" s="7"/>
    </row>
    <row r="437" spans="1:9">
      <c r="A437" s="7"/>
      <c r="B437" s="7"/>
      <c r="C437" s="7"/>
      <c r="D437" s="7"/>
      <c r="E437" s="7"/>
      <c r="F437" s="7"/>
      <c r="G437" s="7"/>
      <c r="H437" s="7"/>
      <c r="I437" s="7"/>
    </row>
    <row r="438" spans="1:9">
      <c r="A438" s="7"/>
      <c r="B438" s="7"/>
      <c r="C438" s="7"/>
      <c r="D438" s="7"/>
      <c r="E438" s="7"/>
      <c r="F438" s="7"/>
      <c r="G438" s="7"/>
      <c r="H438" s="7"/>
      <c r="I438" s="7"/>
    </row>
    <row r="439" spans="1:9">
      <c r="A439" s="7"/>
      <c r="B439" s="7"/>
      <c r="C439" s="7"/>
      <c r="D439" s="7"/>
      <c r="E439" s="7"/>
      <c r="F439" s="7"/>
      <c r="G439" s="7"/>
      <c r="H439" s="7"/>
      <c r="I439" s="7"/>
    </row>
    <row r="440" spans="1:9">
      <c r="A440" s="7"/>
      <c r="B440" s="7"/>
      <c r="C440" s="7"/>
      <c r="D440" s="7"/>
      <c r="E440" s="7"/>
      <c r="F440" s="7"/>
      <c r="G440" s="7"/>
      <c r="H440" s="7"/>
      <c r="I440" s="7"/>
    </row>
    <row r="441" spans="1:9">
      <c r="A441" s="7"/>
      <c r="B441" s="7"/>
      <c r="C441" s="7"/>
      <c r="D441" s="7"/>
      <c r="E441" s="7"/>
      <c r="F441" s="7"/>
      <c r="G441" s="7"/>
      <c r="H441" s="7"/>
      <c r="I441" s="7"/>
    </row>
    <row r="442" spans="1:9">
      <c r="A442" s="7"/>
      <c r="B442" s="7"/>
      <c r="C442" s="7"/>
      <c r="D442" s="7"/>
      <c r="E442" s="7"/>
      <c r="F442" s="7"/>
      <c r="G442" s="7"/>
      <c r="H442" s="7"/>
      <c r="I442" s="7"/>
    </row>
    <row r="443" spans="1:9">
      <c r="A443" s="7"/>
      <c r="B443" s="7"/>
      <c r="C443" s="7"/>
      <c r="D443" s="7"/>
      <c r="E443" s="7"/>
      <c r="F443" s="7"/>
      <c r="G443" s="7"/>
      <c r="H443" s="7"/>
      <c r="I443" s="7"/>
    </row>
    <row r="444" spans="1:9">
      <c r="A444" s="7"/>
      <c r="B444" s="7"/>
      <c r="C444" s="7"/>
      <c r="D444" s="7"/>
      <c r="E444" s="7"/>
      <c r="F444" s="7"/>
      <c r="G444" s="7"/>
      <c r="H444" s="7"/>
      <c r="I444" s="7"/>
    </row>
    <row r="445" spans="1:9">
      <c r="A445" s="7"/>
      <c r="B445" s="7"/>
      <c r="C445" s="7"/>
      <c r="D445" s="7"/>
      <c r="E445" s="7"/>
      <c r="F445" s="7"/>
      <c r="G445" s="7"/>
      <c r="H445" s="7"/>
      <c r="I445" s="7"/>
    </row>
    <row r="446" spans="1:9">
      <c r="A446" s="7"/>
      <c r="B446" s="7"/>
      <c r="C446" s="7"/>
      <c r="D446" s="7"/>
      <c r="E446" s="7"/>
      <c r="F446" s="7"/>
      <c r="G446" s="7"/>
      <c r="H446" s="7"/>
      <c r="I446" s="7"/>
    </row>
    <row r="447" spans="1:9">
      <c r="A447" s="7"/>
      <c r="B447" s="7"/>
      <c r="C447" s="7"/>
      <c r="D447" s="7"/>
      <c r="E447" s="7"/>
      <c r="F447" s="7"/>
      <c r="G447" s="7"/>
      <c r="H447" s="7"/>
      <c r="I447" s="7"/>
    </row>
    <row r="448" spans="1:9">
      <c r="A448" s="7"/>
      <c r="B448" s="7"/>
      <c r="C448" s="7"/>
      <c r="D448" s="7"/>
      <c r="E448" s="7"/>
      <c r="F448" s="7"/>
      <c r="G448" s="7"/>
      <c r="H448" s="7"/>
      <c r="I448" s="7"/>
    </row>
    <row r="449" spans="1:9">
      <c r="A449" s="7"/>
      <c r="B449" s="7"/>
      <c r="C449" s="7"/>
      <c r="D449" s="7"/>
      <c r="E449" s="7"/>
      <c r="F449" s="7"/>
      <c r="G449" s="7"/>
      <c r="H449" s="7"/>
      <c r="I449" s="7"/>
    </row>
    <row r="450" spans="1:9">
      <c r="A450" s="7"/>
      <c r="B450" s="7"/>
      <c r="C450" s="7"/>
      <c r="D450" s="7"/>
      <c r="E450" s="7"/>
      <c r="F450" s="7"/>
      <c r="G450" s="7"/>
      <c r="H450" s="7"/>
      <c r="I450" s="7"/>
    </row>
    <row r="451" spans="1:9">
      <c r="A451" s="7"/>
      <c r="B451" s="7"/>
      <c r="C451" s="7"/>
      <c r="D451" s="7"/>
      <c r="E451" s="7"/>
      <c r="F451" s="7"/>
      <c r="G451" s="7"/>
      <c r="H451" s="7"/>
      <c r="I451" s="7"/>
    </row>
    <row r="452" spans="1:9">
      <c r="A452" s="7"/>
      <c r="B452" s="7"/>
      <c r="C452" s="7"/>
      <c r="D452" s="7"/>
      <c r="E452" s="7"/>
      <c r="F452" s="7"/>
      <c r="G452" s="7"/>
      <c r="H452" s="7"/>
      <c r="I452" s="7"/>
    </row>
    <row r="453" spans="1:9">
      <c r="A453" s="7"/>
      <c r="B453" s="7"/>
      <c r="C453" s="7"/>
      <c r="D453" s="7"/>
      <c r="E453" s="7"/>
      <c r="F453" s="7"/>
      <c r="G453" s="7"/>
      <c r="H453" s="7"/>
      <c r="I453" s="7"/>
    </row>
    <row r="454" spans="1:9">
      <c r="A454" s="7"/>
      <c r="B454" s="7"/>
      <c r="C454" s="7"/>
      <c r="D454" s="7"/>
      <c r="E454" s="7"/>
      <c r="F454" s="7"/>
      <c r="G454" s="7"/>
      <c r="H454" s="7"/>
      <c r="I454" s="7"/>
    </row>
    <row r="455" spans="1:9">
      <c r="A455" s="7"/>
      <c r="B455" s="7"/>
      <c r="C455" s="7"/>
      <c r="D455" s="7"/>
      <c r="E455" s="7"/>
      <c r="F455" s="7"/>
      <c r="G455" s="7"/>
      <c r="H455" s="7"/>
      <c r="I455" s="7"/>
    </row>
    <row r="456" spans="1:9">
      <c r="A456" s="7"/>
      <c r="B456" s="7"/>
      <c r="C456" s="7"/>
      <c r="D456" s="7"/>
      <c r="E456" s="7"/>
      <c r="F456" s="7"/>
      <c r="G456" s="7"/>
      <c r="H456" s="7"/>
      <c r="I456" s="7"/>
    </row>
    <row r="457" spans="1:9">
      <c r="A457" s="7"/>
      <c r="B457" s="7"/>
      <c r="C457" s="7"/>
      <c r="D457" s="7"/>
      <c r="E457" s="7"/>
      <c r="F457" s="7"/>
      <c r="G457" s="7"/>
      <c r="H457" s="7"/>
      <c r="I457" s="7"/>
    </row>
    <row r="458" spans="1:9">
      <c r="A458" s="7"/>
      <c r="B458" s="7"/>
      <c r="C458" s="7"/>
      <c r="D458" s="7"/>
      <c r="E458" s="7"/>
      <c r="F458" s="7"/>
      <c r="G458" s="7"/>
      <c r="H458" s="7"/>
      <c r="I458" s="7"/>
    </row>
    <row r="459" spans="1:9">
      <c r="A459" s="7"/>
      <c r="B459" s="7"/>
      <c r="C459" s="7"/>
      <c r="D459" s="7"/>
      <c r="E459" s="7"/>
      <c r="F459" s="7"/>
      <c r="G459" s="7"/>
      <c r="H459" s="7"/>
      <c r="I459" s="7"/>
    </row>
    <row r="460" spans="1:9">
      <c r="A460" s="7"/>
      <c r="B460" s="7"/>
      <c r="C460" s="7"/>
      <c r="D460" s="7"/>
      <c r="E460" s="7"/>
      <c r="F460" s="7"/>
      <c r="G460" s="7"/>
      <c r="H460" s="7"/>
      <c r="I460" s="7"/>
    </row>
    <row r="461" spans="1:9">
      <c r="A461" s="7"/>
      <c r="B461" s="7"/>
      <c r="C461" s="7"/>
      <c r="D461" s="7"/>
      <c r="E461" s="7"/>
      <c r="F461" s="7"/>
      <c r="G461" s="7"/>
      <c r="H461" s="7"/>
      <c r="I461" s="7"/>
    </row>
    <row r="462" spans="1:9">
      <c r="A462" s="7"/>
      <c r="B462" s="7"/>
      <c r="C462" s="7"/>
      <c r="D462" s="7"/>
      <c r="E462" s="7"/>
      <c r="F462" s="7"/>
      <c r="G462" s="7"/>
      <c r="H462" s="7"/>
      <c r="I462" s="7"/>
    </row>
    <row r="463" spans="1:9">
      <c r="A463" s="7"/>
      <c r="B463" s="7"/>
      <c r="C463" s="7"/>
      <c r="D463" s="7"/>
      <c r="E463" s="7"/>
      <c r="F463" s="7"/>
      <c r="G463" s="7"/>
      <c r="H463" s="7"/>
      <c r="I463" s="7"/>
    </row>
    <row r="464" spans="1:9">
      <c r="A464" s="7"/>
      <c r="B464" s="7"/>
      <c r="C464" s="7"/>
      <c r="D464" s="7"/>
      <c r="E464" s="7"/>
      <c r="F464" s="7"/>
      <c r="G464" s="7"/>
      <c r="H464" s="7"/>
      <c r="I464" s="7"/>
    </row>
    <row r="465" spans="1:9">
      <c r="A465" s="7"/>
      <c r="B465" s="7"/>
      <c r="C465" s="7"/>
      <c r="D465" s="7"/>
      <c r="E465" s="7"/>
      <c r="F465" s="7"/>
      <c r="G465" s="7"/>
      <c r="H465" s="7"/>
      <c r="I465" s="7"/>
    </row>
    <row r="466" spans="1:9">
      <c r="A466" s="7"/>
      <c r="B466" s="7"/>
      <c r="C466" s="7"/>
      <c r="D466" s="7"/>
      <c r="E466" s="7"/>
      <c r="F466" s="7"/>
      <c r="G466" s="7"/>
      <c r="H466" s="7"/>
      <c r="I466" s="7"/>
    </row>
    <row r="467" spans="1:9">
      <c r="A467" s="7"/>
      <c r="B467" s="7"/>
      <c r="C467" s="7"/>
      <c r="D467" s="7"/>
      <c r="E467" s="7"/>
      <c r="F467" s="7"/>
      <c r="G467" s="7"/>
      <c r="H467" s="7"/>
      <c r="I467" s="7"/>
    </row>
    <row r="468" spans="1:9">
      <c r="A468" s="7"/>
      <c r="B468" s="7"/>
      <c r="C468" s="7"/>
      <c r="D468" s="7"/>
      <c r="E468" s="7"/>
      <c r="F468" s="7"/>
      <c r="G468" s="7"/>
      <c r="H468" s="7"/>
      <c r="I468" s="7"/>
    </row>
    <row r="469" spans="1:9">
      <c r="A469" s="7"/>
      <c r="B469" s="7"/>
      <c r="C469" s="7"/>
      <c r="D469" s="7"/>
      <c r="E469" s="7"/>
      <c r="F469" s="7"/>
      <c r="G469" s="7"/>
      <c r="H469" s="7"/>
      <c r="I469" s="7"/>
    </row>
    <row r="470" spans="1:9">
      <c r="A470" s="7"/>
      <c r="B470" s="7"/>
      <c r="C470" s="7"/>
      <c r="D470" s="7"/>
      <c r="E470" s="7"/>
      <c r="F470" s="7"/>
      <c r="G470" s="7"/>
      <c r="H470" s="7"/>
      <c r="I470" s="7"/>
    </row>
    <row r="471" spans="1:9">
      <c r="A471" s="7"/>
      <c r="B471" s="7"/>
      <c r="C471" s="7"/>
      <c r="D471" s="7"/>
      <c r="E471" s="7"/>
      <c r="F471" s="7"/>
      <c r="G471" s="7"/>
      <c r="H471" s="7"/>
      <c r="I471" s="7"/>
    </row>
    <row r="472" spans="1:9">
      <c r="A472" s="7"/>
      <c r="B472" s="7"/>
      <c r="C472" s="7"/>
      <c r="D472" s="7"/>
      <c r="E472" s="7"/>
      <c r="F472" s="7"/>
      <c r="G472" s="7"/>
      <c r="H472" s="7"/>
      <c r="I472" s="7"/>
    </row>
    <row r="473" spans="1:9">
      <c r="A473" s="7"/>
      <c r="B473" s="7"/>
      <c r="C473" s="7"/>
      <c r="D473" s="7"/>
      <c r="E473" s="7"/>
      <c r="F473" s="7"/>
      <c r="G473" s="7"/>
      <c r="H473" s="7"/>
      <c r="I473" s="7"/>
    </row>
    <row r="474" spans="1:9">
      <c r="A474" s="7"/>
      <c r="B474" s="7"/>
      <c r="C474" s="7"/>
      <c r="D474" s="7"/>
      <c r="E474" s="7"/>
      <c r="F474" s="7"/>
      <c r="G474" s="7"/>
      <c r="H474" s="7"/>
      <c r="I474" s="7"/>
    </row>
    <row r="475" spans="1:9">
      <c r="A475" s="7"/>
      <c r="B475" s="7"/>
      <c r="C475" s="7"/>
      <c r="D475" s="7"/>
      <c r="E475" s="7"/>
      <c r="F475" s="7"/>
      <c r="G475" s="7"/>
      <c r="H475" s="7"/>
      <c r="I475" s="7"/>
    </row>
    <row r="476" spans="1:9">
      <c r="A476" s="7"/>
      <c r="B476" s="7"/>
      <c r="C476" s="7"/>
      <c r="D476" s="7"/>
      <c r="E476" s="7"/>
      <c r="F476" s="7"/>
      <c r="G476" s="7"/>
      <c r="H476" s="7"/>
      <c r="I476" s="7"/>
    </row>
    <row r="477" spans="1:9">
      <c r="A477" s="7"/>
      <c r="B477" s="7"/>
      <c r="C477" s="7"/>
      <c r="D477" s="7"/>
      <c r="E477" s="7"/>
      <c r="F477" s="7"/>
      <c r="G477" s="7"/>
      <c r="H477" s="7"/>
      <c r="I477" s="7"/>
    </row>
    <row r="478" spans="1:9">
      <c r="A478" s="7"/>
      <c r="B478" s="7"/>
      <c r="C478" s="7"/>
      <c r="D478" s="7"/>
      <c r="E478" s="7"/>
      <c r="F478" s="7"/>
      <c r="G478" s="7"/>
      <c r="H478" s="7"/>
      <c r="I478" s="7"/>
    </row>
    <row r="479" spans="1:9">
      <c r="A479" s="7"/>
      <c r="B479" s="7"/>
      <c r="C479" s="7"/>
      <c r="D479" s="7"/>
      <c r="E479" s="7"/>
      <c r="F479" s="7"/>
      <c r="G479" s="7"/>
      <c r="H479" s="7"/>
      <c r="I479" s="7"/>
    </row>
    <row r="480" spans="1:9">
      <c r="A480" s="7"/>
      <c r="B480" s="7"/>
      <c r="C480" s="7"/>
      <c r="D480" s="7"/>
      <c r="E480" s="7"/>
      <c r="F480" s="7"/>
      <c r="G480" s="7"/>
      <c r="H480" s="7"/>
      <c r="I480" s="7"/>
    </row>
    <row r="481" spans="1:9">
      <c r="A481" s="7"/>
      <c r="B481" s="7"/>
      <c r="C481" s="7"/>
      <c r="D481" s="7"/>
      <c r="E481" s="7"/>
      <c r="F481" s="7"/>
      <c r="G481" s="7"/>
      <c r="H481" s="7"/>
      <c r="I481" s="7"/>
    </row>
    <row r="482" spans="1:9">
      <c r="A482" s="7"/>
      <c r="B482" s="7"/>
      <c r="C482" s="7"/>
      <c r="D482" s="7"/>
      <c r="E482" s="7"/>
      <c r="F482" s="7"/>
      <c r="G482" s="7"/>
      <c r="H482" s="7"/>
      <c r="I482" s="7"/>
    </row>
    <row r="483" spans="1:9">
      <c r="A483" s="7"/>
      <c r="B483" s="7"/>
      <c r="C483" s="7"/>
      <c r="D483" s="7"/>
      <c r="E483" s="7"/>
      <c r="F483" s="7"/>
      <c r="G483" s="7"/>
      <c r="H483" s="7"/>
      <c r="I483" s="7"/>
    </row>
    <row r="484" spans="1:9">
      <c r="A484" s="7"/>
      <c r="B484" s="7"/>
      <c r="C484" s="7"/>
      <c r="D484" s="7"/>
      <c r="E484" s="7"/>
      <c r="F484" s="7"/>
      <c r="G484" s="7"/>
      <c r="H484" s="7"/>
      <c r="I484" s="7"/>
    </row>
    <row r="485" spans="1:9">
      <c r="A485" s="7"/>
      <c r="B485" s="7"/>
      <c r="C485" s="7"/>
      <c r="D485" s="7"/>
      <c r="E485" s="7"/>
      <c r="F485" s="7"/>
      <c r="G485" s="7"/>
      <c r="H485" s="7"/>
      <c r="I485" s="7"/>
    </row>
    <row r="486" spans="1:9">
      <c r="A486" s="7"/>
      <c r="B486" s="7"/>
      <c r="C486" s="7"/>
      <c r="D486" s="7"/>
      <c r="E486" s="7"/>
      <c r="F486" s="7"/>
      <c r="G486" s="7"/>
      <c r="H486" s="7"/>
      <c r="I486" s="7"/>
    </row>
    <row r="487" spans="1:9">
      <c r="A487" s="7"/>
      <c r="B487" s="7"/>
      <c r="C487" s="7"/>
      <c r="D487" s="7"/>
      <c r="E487" s="7"/>
      <c r="F487" s="7"/>
      <c r="G487" s="7"/>
      <c r="H487" s="7"/>
      <c r="I487" s="7"/>
    </row>
    <row r="488" spans="1:9">
      <c r="A488" s="7"/>
      <c r="B488" s="7"/>
      <c r="C488" s="7"/>
      <c r="D488" s="7"/>
      <c r="E488" s="7"/>
      <c r="F488" s="7"/>
      <c r="G488" s="7"/>
      <c r="H488" s="7"/>
      <c r="I488" s="7"/>
    </row>
    <row r="489" spans="1:9">
      <c r="A489" s="7"/>
      <c r="B489" s="7"/>
      <c r="C489" s="7"/>
      <c r="D489" s="7"/>
      <c r="E489" s="7"/>
      <c r="F489" s="7"/>
      <c r="G489" s="7"/>
      <c r="H489" s="7"/>
      <c r="I489" s="7"/>
    </row>
    <row r="490" spans="1:9">
      <c r="A490" s="7"/>
      <c r="B490" s="7"/>
      <c r="C490" s="7"/>
      <c r="D490" s="7"/>
      <c r="E490" s="7"/>
      <c r="F490" s="7"/>
      <c r="G490" s="7"/>
      <c r="H490" s="7"/>
      <c r="I490" s="7"/>
    </row>
    <row r="491" spans="1:9">
      <c r="A491" s="7"/>
      <c r="B491" s="7"/>
      <c r="C491" s="7"/>
      <c r="D491" s="7"/>
      <c r="E491" s="7"/>
      <c r="F491" s="7"/>
      <c r="G491" s="7"/>
      <c r="H491" s="7"/>
      <c r="I491" s="7"/>
    </row>
    <row r="492" spans="1:9">
      <c r="A492" s="7"/>
      <c r="B492" s="7"/>
      <c r="C492" s="7"/>
      <c r="D492" s="7"/>
      <c r="E492" s="7"/>
      <c r="F492" s="7"/>
      <c r="G492" s="7"/>
      <c r="H492" s="7"/>
      <c r="I492" s="7"/>
    </row>
    <row r="493" spans="1:9">
      <c r="A493" s="7"/>
      <c r="B493" s="7"/>
      <c r="C493" s="7"/>
      <c r="D493" s="7"/>
      <c r="E493" s="7"/>
      <c r="F493" s="7"/>
      <c r="G493" s="7"/>
      <c r="H493" s="7"/>
      <c r="I493" s="7"/>
    </row>
    <row r="494" spans="1:9">
      <c r="A494" s="7"/>
      <c r="B494" s="7"/>
      <c r="C494" s="7"/>
      <c r="D494" s="7"/>
      <c r="E494" s="7"/>
      <c r="F494" s="7"/>
      <c r="G494" s="7"/>
      <c r="H494" s="7"/>
      <c r="I494" s="7"/>
    </row>
    <row r="495" spans="1:9">
      <c r="A495" s="7"/>
      <c r="B495" s="7"/>
      <c r="C495" s="7"/>
      <c r="D495" s="7"/>
      <c r="E495" s="7"/>
      <c r="F495" s="7"/>
      <c r="G495" s="7"/>
      <c r="H495" s="7"/>
      <c r="I495" s="7"/>
    </row>
    <row r="496" spans="1:9">
      <c r="A496" s="7"/>
      <c r="B496" s="7"/>
      <c r="C496" s="7"/>
      <c r="D496" s="7"/>
      <c r="E496" s="7"/>
      <c r="F496" s="7"/>
      <c r="G496" s="7"/>
      <c r="H496" s="7"/>
      <c r="I496" s="7"/>
    </row>
    <row r="497" spans="1:9">
      <c r="A497" s="7"/>
      <c r="B497" s="7"/>
      <c r="C497" s="7"/>
      <c r="D497" s="7"/>
      <c r="E497" s="7"/>
      <c r="F497" s="7"/>
      <c r="G497" s="7"/>
      <c r="H497" s="7"/>
      <c r="I497" s="7"/>
    </row>
    <row r="498" spans="1:9">
      <c r="A498" s="7"/>
      <c r="B498" s="7"/>
      <c r="C498" s="7"/>
      <c r="D498" s="7"/>
      <c r="E498" s="7"/>
      <c r="F498" s="7"/>
      <c r="G498" s="7"/>
      <c r="H498" s="7"/>
      <c r="I498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F5BE5-2C6F-43A9-AC14-D83891F840B8}">
  <dimension ref="A1:I33"/>
  <sheetViews>
    <sheetView zoomScale="96" zoomScaleNormal="200" workbookViewId="0">
      <selection activeCell="F14" sqref="F14"/>
    </sheetView>
  </sheetViews>
  <sheetFormatPr defaultColWidth="8.875" defaultRowHeight="15.75"/>
  <cols>
    <col min="2" max="2" width="48" customWidth="1"/>
    <col min="3" max="3" width="18.5" customWidth="1"/>
    <col min="4" max="4" width="21.625" customWidth="1"/>
    <col min="5" max="5" width="13.625" customWidth="1"/>
    <col min="8" max="8" width="11.625" customWidth="1"/>
    <col min="9" max="9" width="33" customWidth="1"/>
  </cols>
  <sheetData>
    <row r="1" spans="1:9">
      <c r="B1" t="s">
        <v>51</v>
      </c>
    </row>
    <row r="6" spans="1:9">
      <c r="B6" t="s">
        <v>52</v>
      </c>
      <c r="C6" t="s">
        <v>53</v>
      </c>
      <c r="D6" t="s">
        <v>54</v>
      </c>
      <c r="E6" t="s">
        <v>55</v>
      </c>
      <c r="F6" t="s">
        <v>56</v>
      </c>
    </row>
    <row r="7" spans="1:9">
      <c r="A7" t="s">
        <v>57</v>
      </c>
      <c r="B7" s="74" t="s">
        <v>58</v>
      </c>
      <c r="C7" s="74" t="s">
        <v>59</v>
      </c>
      <c r="D7" s="74"/>
      <c r="E7" s="74">
        <f>INDEX(LIST!C8:E73,MATCH(B7,LIST!B8:B73,0),MATCH(C7,LIST!C7:E7,0))</f>
        <v>0</v>
      </c>
      <c r="F7" s="74" t="str">
        <f>IF(ISNUMBER(D7),D7*E7,"0")</f>
        <v>0</v>
      </c>
    </row>
    <row r="8" spans="1:9">
      <c r="A8" t="s">
        <v>60</v>
      </c>
      <c r="B8" s="74" t="s">
        <v>58</v>
      </c>
      <c r="C8" s="74" t="s">
        <v>59</v>
      </c>
      <c r="D8" s="74"/>
      <c r="E8" s="74">
        <f>INDEX(LIST!C8:E73,MATCH(B8,LIST!B8:B73,0),MATCH(C8,LIST!C7:E7,0))</f>
        <v>0</v>
      </c>
      <c r="F8" s="74">
        <f>D8*E8</f>
        <v>0</v>
      </c>
    </row>
    <row r="9" spans="1:9">
      <c r="B9" s="4"/>
      <c r="C9" s="4"/>
      <c r="D9" s="4"/>
      <c r="E9" s="4"/>
      <c r="F9" s="4"/>
    </row>
    <row r="13" spans="1:9" ht="16.5" thickBot="1">
      <c r="A13" t="s">
        <v>61</v>
      </c>
      <c r="C13" t="s">
        <v>62</v>
      </c>
      <c r="D13" t="s">
        <v>63</v>
      </c>
      <c r="E13" t="s">
        <v>64</v>
      </c>
      <c r="F13" t="s">
        <v>65</v>
      </c>
      <c r="G13" t="s">
        <v>66</v>
      </c>
      <c r="H13" t="s">
        <v>67</v>
      </c>
      <c r="I13" t="s">
        <v>68</v>
      </c>
    </row>
    <row r="14" spans="1:9" ht="16.5" thickTop="1">
      <c r="A14" s="88"/>
      <c r="B14" s="89" t="s">
        <v>69</v>
      </c>
      <c r="C14" s="89" t="s">
        <v>59</v>
      </c>
      <c r="D14" s="89" t="s">
        <v>70</v>
      </c>
      <c r="E14" s="90">
        <f>INDEX(LIST!C2:E2,MATCH('CORE USE ONLY Billing Summary'!C14,LIST!C1:E1,0))</f>
        <v>1</v>
      </c>
      <c r="F14" s="100"/>
      <c r="G14" s="100">
        <f>E14*F14</f>
        <v>0</v>
      </c>
      <c r="H14" s="89"/>
      <c r="I14" s="91"/>
    </row>
    <row r="15" spans="1:9">
      <c r="A15" s="92"/>
      <c r="B15" s="10" t="s">
        <v>71</v>
      </c>
      <c r="C15" s="10" t="str">
        <f>$C$14</f>
        <v>Internal</v>
      </c>
      <c r="D15" s="10" t="s">
        <v>72</v>
      </c>
      <c r="E15" s="10"/>
      <c r="F15" s="101">
        <v>70</v>
      </c>
      <c r="G15" s="99">
        <f>IF(ISNUMBER(E15),E15*F15,0)</f>
        <v>0</v>
      </c>
      <c r="H15" s="10"/>
      <c r="I15" s="93"/>
    </row>
    <row r="16" spans="1:9">
      <c r="A16" s="92"/>
      <c r="B16" s="10" t="s">
        <v>73</v>
      </c>
      <c r="C16" s="10" t="str">
        <f t="shared" ref="C16:C18" si="0">$C$14</f>
        <v>Internal</v>
      </c>
      <c r="D16" s="10" t="s">
        <v>74</v>
      </c>
      <c r="E16" s="10"/>
      <c r="F16" s="101">
        <v>75</v>
      </c>
      <c r="G16" s="99">
        <f>IF(ISNUMBER(E16),E16*F16,0)</f>
        <v>0</v>
      </c>
      <c r="H16" s="10"/>
      <c r="I16" s="93"/>
    </row>
    <row r="17" spans="1:9">
      <c r="A17" s="92"/>
      <c r="B17" s="10" t="s">
        <v>75</v>
      </c>
      <c r="C17" s="10" t="str">
        <f t="shared" si="0"/>
        <v>Internal</v>
      </c>
      <c r="D17" s="10" t="s">
        <v>76</v>
      </c>
      <c r="E17" s="10"/>
      <c r="F17" s="101">
        <v>75</v>
      </c>
      <c r="G17" s="99">
        <f>IF(ISNUMBER(E17),E17*F17,0)</f>
        <v>0</v>
      </c>
      <c r="H17" s="10"/>
      <c r="I17" s="93"/>
    </row>
    <row r="18" spans="1:9" ht="16.5" thickBot="1">
      <c r="A18" s="94"/>
      <c r="B18" s="95" t="s">
        <v>77</v>
      </c>
      <c r="C18" s="10" t="str">
        <f t="shared" si="0"/>
        <v>Internal</v>
      </c>
      <c r="D18" s="95" t="s">
        <v>78</v>
      </c>
      <c r="E18" s="95"/>
      <c r="F18" s="101">
        <v>142</v>
      </c>
      <c r="G18" s="99">
        <f>IF(ISNUMBER(E18),E18*F18,0)</f>
        <v>0</v>
      </c>
      <c r="H18" s="97">
        <f>SUM(G14:G18)</f>
        <v>0</v>
      </c>
      <c r="I18" s="110">
        <f>H18/32</f>
        <v>0</v>
      </c>
    </row>
    <row r="19" spans="1:9" ht="16.5" thickTop="1">
      <c r="A19" s="88"/>
      <c r="B19" s="89" t="s">
        <v>69</v>
      </c>
      <c r="C19" s="89" t="s">
        <v>59</v>
      </c>
      <c r="D19" s="89" t="s">
        <v>70</v>
      </c>
      <c r="E19" s="90">
        <f>INDEX((LIST!C2:E2),MATCH('CORE USE ONLY Billing Summary'!C19,(LIST!C1:E1),0))</f>
        <v>1</v>
      </c>
      <c r="F19" s="109">
        <f>'CORE USE ONLY ASTD_2'!K216</f>
        <v>0</v>
      </c>
      <c r="G19" s="100">
        <f>E19*F19</f>
        <v>0</v>
      </c>
      <c r="H19" s="89"/>
      <c r="I19" s="91"/>
    </row>
    <row r="20" spans="1:9">
      <c r="A20" s="92"/>
      <c r="B20" s="10" t="s">
        <v>71</v>
      </c>
      <c r="C20" s="10" t="str">
        <f>$C$14</f>
        <v>Internal</v>
      </c>
      <c r="D20" s="10"/>
      <c r="E20" s="10"/>
      <c r="F20" s="98">
        <v>70</v>
      </c>
      <c r="G20" s="99">
        <f>IF(ISNUMBER(E20),E20*F20,0)</f>
        <v>0</v>
      </c>
      <c r="H20" s="10"/>
      <c r="I20" s="93"/>
    </row>
    <row r="21" spans="1:9">
      <c r="A21" s="92"/>
      <c r="B21" s="10" t="s">
        <v>73</v>
      </c>
      <c r="C21" s="10" t="str">
        <f t="shared" ref="C21:C23" si="1">$C$14</f>
        <v>Internal</v>
      </c>
      <c r="D21" s="10" t="s">
        <v>74</v>
      </c>
      <c r="E21" s="10"/>
      <c r="F21" s="98">
        <v>75</v>
      </c>
      <c r="G21" s="99">
        <f>IF(ISNUMBER(E21),E21*F21,0)</f>
        <v>0</v>
      </c>
      <c r="H21" s="10"/>
      <c r="I21" s="93"/>
    </row>
    <row r="22" spans="1:9">
      <c r="A22" s="92"/>
      <c r="B22" s="10" t="s">
        <v>75</v>
      </c>
      <c r="C22" s="10" t="str">
        <f t="shared" si="1"/>
        <v>Internal</v>
      </c>
      <c r="D22" s="10" t="s">
        <v>76</v>
      </c>
      <c r="E22" s="10"/>
      <c r="F22" s="98">
        <v>75</v>
      </c>
      <c r="G22" s="99">
        <f>IF(ISNUMBER(E22),E22*F22,0)</f>
        <v>0</v>
      </c>
      <c r="H22" s="10"/>
      <c r="I22" s="93"/>
    </row>
    <row r="23" spans="1:9" ht="16.5" thickBot="1">
      <c r="A23" s="94"/>
      <c r="B23" s="95" t="s">
        <v>77</v>
      </c>
      <c r="C23" s="95" t="str">
        <f t="shared" si="1"/>
        <v>Internal</v>
      </c>
      <c r="D23" s="95" t="s">
        <v>78</v>
      </c>
      <c r="E23" s="95"/>
      <c r="F23" s="103">
        <v>142</v>
      </c>
      <c r="G23" s="102">
        <f>IF(ISNUMBER(E23),E23*F23,0)</f>
        <v>0</v>
      </c>
      <c r="H23" s="97">
        <f>SUM(G19:G23)</f>
        <v>0</v>
      </c>
      <c r="I23" s="96"/>
    </row>
    <row r="24" spans="1:9" ht="16.5" thickTop="1"/>
    <row r="26" spans="1:9">
      <c r="B26" t="s">
        <v>79</v>
      </c>
      <c r="C26" t="s">
        <v>62</v>
      </c>
      <c r="D26" t="s">
        <v>54</v>
      </c>
      <c r="E26" t="s">
        <v>55</v>
      </c>
      <c r="F26" t="s">
        <v>80</v>
      </c>
    </row>
    <row r="27" spans="1:9">
      <c r="A27" s="10" t="s">
        <v>81</v>
      </c>
      <c r="B27" s="10" t="s">
        <v>58</v>
      </c>
      <c r="C27" s="10" t="s">
        <v>82</v>
      </c>
      <c r="D27" s="10"/>
      <c r="E27" s="10">
        <f>INDEX(LIST!$J$5:$L$15,MATCH(B27,LIST!$I$5:$I$15,0),MATCH(C27,LIST!$J$4:$L$4,0))</f>
        <v>0</v>
      </c>
      <c r="F27" s="74" t="str">
        <f>IF(ISNUMBER(D27),D27*E27,"0")</f>
        <v>0</v>
      </c>
    </row>
    <row r="28" spans="1:9">
      <c r="A28" s="10" t="s">
        <v>83</v>
      </c>
      <c r="B28" s="10" t="s">
        <v>58</v>
      </c>
      <c r="C28" s="10" t="s">
        <v>82</v>
      </c>
      <c r="D28" s="10"/>
      <c r="E28" s="10">
        <f>INDEX(LIST!$J$5:$L$15,MATCH(B28,LIST!$I$5:$I$15,0),MATCH(C28,LIST!$J$4:$L$4,0))</f>
        <v>0</v>
      </c>
      <c r="F28" s="74" t="str">
        <f t="shared" ref="F28:F33" si="2">IF(ISNUMBER(D28),D28*E28,"0")</f>
        <v>0</v>
      </c>
    </row>
    <row r="29" spans="1:9">
      <c r="A29" s="10" t="s">
        <v>84</v>
      </c>
      <c r="B29" s="10" t="s">
        <v>58</v>
      </c>
      <c r="C29" s="10" t="s">
        <v>82</v>
      </c>
      <c r="D29" s="10"/>
      <c r="E29" s="10">
        <f>INDEX(LIST!$J$5:$L$15,MATCH(B29,LIST!$I$5:$I$15,0),MATCH(C29,LIST!$J$4:$L$4,0))</f>
        <v>0</v>
      </c>
      <c r="F29" s="74" t="str">
        <f t="shared" si="2"/>
        <v>0</v>
      </c>
    </row>
    <row r="30" spans="1:9">
      <c r="A30" s="10" t="s">
        <v>85</v>
      </c>
      <c r="B30" s="10" t="s">
        <v>58</v>
      </c>
      <c r="C30" s="10" t="s">
        <v>82</v>
      </c>
      <c r="D30" s="10"/>
      <c r="E30" s="10">
        <f>INDEX(LIST!$J$5:$L$15,MATCH(B30,LIST!$I$5:$I$15,0),MATCH(C30,LIST!$J$4:$L$4,0))</f>
        <v>0</v>
      </c>
      <c r="F30" s="74" t="str">
        <f t="shared" si="2"/>
        <v>0</v>
      </c>
    </row>
    <row r="31" spans="1:9">
      <c r="A31" s="10" t="s">
        <v>86</v>
      </c>
      <c r="B31" s="10" t="s">
        <v>58</v>
      </c>
      <c r="C31" s="10" t="s">
        <v>82</v>
      </c>
      <c r="D31" s="10"/>
      <c r="E31" s="10">
        <f>INDEX(LIST!$J$5:$L$15,MATCH(B31,LIST!$I$5:$I$15,0),MATCH(C31,LIST!$J$4:$L$4,0))</f>
        <v>0</v>
      </c>
      <c r="F31" s="74" t="str">
        <f t="shared" si="2"/>
        <v>0</v>
      </c>
    </row>
    <row r="32" spans="1:9">
      <c r="A32" s="10" t="s">
        <v>87</v>
      </c>
      <c r="B32" s="10" t="s">
        <v>58</v>
      </c>
      <c r="C32" s="10" t="s">
        <v>82</v>
      </c>
      <c r="D32" s="10"/>
      <c r="E32" s="10">
        <f>INDEX(LIST!$J$5:$L$15,MATCH(B32,LIST!$I$5:$I$15,0),MATCH(C32,LIST!$J$4:$L$4,0))</f>
        <v>0</v>
      </c>
      <c r="F32" s="74" t="str">
        <f t="shared" si="2"/>
        <v>0</v>
      </c>
    </row>
    <row r="33" spans="1:6">
      <c r="A33" s="10" t="s">
        <v>88</v>
      </c>
      <c r="B33" s="10" t="s">
        <v>58</v>
      </c>
      <c r="C33" s="10" t="s">
        <v>82</v>
      </c>
      <c r="D33" s="10"/>
      <c r="E33" s="10">
        <f>INDEX(LIST!$J$5:$L$15,MATCH(B33,LIST!$I$5:$I$15,0),MATCH(C33,LIST!$J$4:$L$4,0))</f>
        <v>0</v>
      </c>
      <c r="F33" s="74" t="str">
        <f t="shared" si="2"/>
        <v>0</v>
      </c>
    </row>
  </sheetData>
  <phoneticPr fontId="10" type="noConversion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CFB7913-5D43-FE40-BF0B-3B0B01E7F9D8}">
          <x14:formula1>
            <xm:f>LIST!$B$8:$B$73</xm:f>
          </x14:formula1>
          <xm:sqref>B7:B9</xm:sqref>
        </x14:dataValidation>
        <x14:dataValidation type="list" allowBlank="1" showInputMessage="1" showErrorMessage="1" xr:uid="{0FA31F8E-4347-2842-96A4-EE7CD5599CCF}">
          <x14:formula1>
            <xm:f>LIST!$C$7:$E$7</xm:f>
          </x14:formula1>
          <xm:sqref>C7:C9 C14 C19</xm:sqref>
        </x14:dataValidation>
        <x14:dataValidation type="list" allowBlank="1" showInputMessage="1" showErrorMessage="1" xr:uid="{F6226B3D-1709-1047-8FD3-B72EEEB4AE48}">
          <x14:formula1>
            <xm:f>LIST!$N$5:$N$9</xm:f>
          </x14:formula1>
          <xm:sqref>D15 D20</xm:sqref>
        </x14:dataValidation>
        <x14:dataValidation type="list" allowBlank="1" showInputMessage="1" showErrorMessage="1" xr:uid="{92FBEDEE-CE78-644D-866A-7520F59242EA}">
          <x14:formula1>
            <xm:f>LIST!$J$4:$L$4</xm:f>
          </x14:formula1>
          <xm:sqref>C27:C33</xm:sqref>
        </x14:dataValidation>
        <x14:dataValidation type="list" allowBlank="1" showInputMessage="1" showErrorMessage="1" xr:uid="{F197E36A-3C3E-DE47-936B-CA17749CE887}">
          <x14:formula1>
            <xm:f>LIST!$I$5:$I$15</xm:f>
          </x14:formula1>
          <xm:sqref>B27:B33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CD988-68BD-4842-8433-1AC6085EE3B5}">
  <dimension ref="A1:Q73"/>
  <sheetViews>
    <sheetView topLeftCell="A46" zoomScale="140" zoomScaleNormal="140" workbookViewId="0">
      <selection activeCell="N18" sqref="N18"/>
    </sheetView>
  </sheetViews>
  <sheetFormatPr defaultColWidth="10.875" defaultRowHeight="15.75"/>
  <cols>
    <col min="2" max="2" width="41.375" customWidth="1"/>
    <col min="9" max="9" width="30" customWidth="1"/>
    <col min="11" max="11" width="14.625" customWidth="1"/>
    <col min="12" max="12" width="17" customWidth="1"/>
    <col min="14" max="14" width="25.125" customWidth="1"/>
  </cols>
  <sheetData>
    <row r="1" spans="1:17">
      <c r="B1" t="s">
        <v>89</v>
      </c>
      <c r="C1" t="s">
        <v>59</v>
      </c>
      <c r="D1" t="s">
        <v>90</v>
      </c>
      <c r="E1" t="s">
        <v>91</v>
      </c>
    </row>
    <row r="2" spans="1:17">
      <c r="B2" s="11" t="s">
        <v>92</v>
      </c>
      <c r="C2" s="12">
        <v>1</v>
      </c>
      <c r="D2" s="12">
        <v>1.1499999999999999</v>
      </c>
      <c r="E2" s="12">
        <v>1.54</v>
      </c>
    </row>
    <row r="4" spans="1:17">
      <c r="I4" s="19" t="s">
        <v>93</v>
      </c>
      <c r="J4" s="18" t="s">
        <v>82</v>
      </c>
      <c r="K4" s="18" t="s">
        <v>94</v>
      </c>
      <c r="L4" s="18" t="s">
        <v>95</v>
      </c>
      <c r="N4" s="15" t="s">
        <v>96</v>
      </c>
      <c r="O4" s="16" t="s">
        <v>82</v>
      </c>
      <c r="P4" s="16" t="s">
        <v>94</v>
      </c>
      <c r="Q4" s="16" t="s">
        <v>95</v>
      </c>
    </row>
    <row r="5" spans="1:17">
      <c r="I5" t="s">
        <v>58</v>
      </c>
      <c r="J5">
        <v>0</v>
      </c>
      <c r="K5">
        <v>0</v>
      </c>
      <c r="L5">
        <v>0</v>
      </c>
      <c r="N5" s="15" t="s">
        <v>97</v>
      </c>
      <c r="O5" s="16">
        <v>70</v>
      </c>
      <c r="P5" s="16">
        <v>80</v>
      </c>
      <c r="Q5" s="16">
        <v>107</v>
      </c>
    </row>
    <row r="6" spans="1:17">
      <c r="C6" t="s">
        <v>65</v>
      </c>
      <c r="I6" s="19" t="s">
        <v>98</v>
      </c>
      <c r="J6" s="18">
        <v>50</v>
      </c>
      <c r="K6" s="18">
        <v>57.5</v>
      </c>
      <c r="L6" s="18">
        <v>77</v>
      </c>
      <c r="N6" s="15" t="s">
        <v>99</v>
      </c>
      <c r="O6" s="16">
        <v>70</v>
      </c>
      <c r="P6" s="16">
        <v>80</v>
      </c>
      <c r="Q6" s="16">
        <v>107</v>
      </c>
    </row>
    <row r="7" spans="1:17">
      <c r="A7" t="s">
        <v>100</v>
      </c>
      <c r="B7" t="s">
        <v>52</v>
      </c>
      <c r="C7" t="s">
        <v>59</v>
      </c>
      <c r="D7" t="s">
        <v>90</v>
      </c>
      <c r="E7" t="s">
        <v>91</v>
      </c>
      <c r="I7" s="19" t="s">
        <v>101</v>
      </c>
      <c r="J7" s="18">
        <v>45</v>
      </c>
      <c r="K7" s="18">
        <v>46</v>
      </c>
      <c r="L7" s="18">
        <v>61.6</v>
      </c>
      <c r="N7" s="15" t="s">
        <v>102</v>
      </c>
      <c r="O7" s="16">
        <v>70</v>
      </c>
      <c r="P7" s="16">
        <v>80</v>
      </c>
      <c r="Q7" s="16">
        <v>107</v>
      </c>
    </row>
    <row r="8" spans="1:17">
      <c r="B8" t="s">
        <v>58</v>
      </c>
      <c r="C8">
        <v>0</v>
      </c>
      <c r="D8">
        <v>0</v>
      </c>
      <c r="E8">
        <v>0</v>
      </c>
      <c r="I8" s="19" t="s">
        <v>103</v>
      </c>
      <c r="J8" s="18">
        <v>40</v>
      </c>
      <c r="K8" s="18">
        <v>34.5</v>
      </c>
      <c r="L8" s="18">
        <v>46.2</v>
      </c>
      <c r="N8" s="15" t="s">
        <v>72</v>
      </c>
      <c r="O8" s="16">
        <v>70</v>
      </c>
      <c r="P8" s="16">
        <v>80</v>
      </c>
      <c r="Q8" s="16">
        <v>107</v>
      </c>
    </row>
    <row r="9" spans="1:17">
      <c r="A9" t="s">
        <v>104</v>
      </c>
      <c r="B9" s="21" t="s">
        <v>105</v>
      </c>
      <c r="C9" s="13">
        <v>51</v>
      </c>
      <c r="D9" s="14">
        <v>58.65</v>
      </c>
      <c r="E9" s="14">
        <v>78.540000000000006</v>
      </c>
      <c r="I9" s="20" t="s">
        <v>106</v>
      </c>
      <c r="J9" s="17">
        <v>145</v>
      </c>
      <c r="K9" s="17">
        <v>166.75</v>
      </c>
      <c r="L9" s="17">
        <v>223.3</v>
      </c>
      <c r="N9" s="15" t="s">
        <v>107</v>
      </c>
      <c r="O9" s="16">
        <v>70</v>
      </c>
      <c r="P9" s="16">
        <v>80</v>
      </c>
      <c r="Q9" s="16">
        <v>107</v>
      </c>
    </row>
    <row r="10" spans="1:17">
      <c r="A10" t="s">
        <v>108</v>
      </c>
      <c r="B10" s="21" t="s">
        <v>109</v>
      </c>
      <c r="C10" s="13">
        <v>63</v>
      </c>
      <c r="D10" s="14">
        <v>72.45</v>
      </c>
      <c r="E10" s="14">
        <v>97.02</v>
      </c>
      <c r="I10" s="20" t="s">
        <v>110</v>
      </c>
      <c r="J10" s="17">
        <v>130</v>
      </c>
      <c r="K10" s="17">
        <v>149.5</v>
      </c>
      <c r="L10" s="17">
        <v>200.2</v>
      </c>
    </row>
    <row r="11" spans="1:17">
      <c r="A11" t="s">
        <v>111</v>
      </c>
      <c r="B11" s="21" t="s">
        <v>112</v>
      </c>
      <c r="C11" s="13">
        <v>60</v>
      </c>
      <c r="D11" s="14">
        <v>69</v>
      </c>
      <c r="E11" s="14">
        <v>92.4</v>
      </c>
      <c r="I11" s="20" t="s">
        <v>113</v>
      </c>
      <c r="J11" s="17">
        <v>115</v>
      </c>
      <c r="K11" s="17">
        <v>132.25</v>
      </c>
      <c r="L11" s="17">
        <v>177.1</v>
      </c>
    </row>
    <row r="12" spans="1:17">
      <c r="A12" t="s">
        <v>114</v>
      </c>
      <c r="B12" s="21" t="s">
        <v>115</v>
      </c>
      <c r="C12" s="13">
        <v>72</v>
      </c>
      <c r="D12" s="14">
        <v>82.8</v>
      </c>
      <c r="E12" s="14">
        <v>110.88</v>
      </c>
      <c r="I12" s="20" t="s">
        <v>116</v>
      </c>
      <c r="J12" s="17">
        <v>100</v>
      </c>
      <c r="K12" s="17">
        <v>115</v>
      </c>
      <c r="L12" s="17">
        <v>154</v>
      </c>
    </row>
    <row r="13" spans="1:17">
      <c r="A13" t="s">
        <v>117</v>
      </c>
      <c r="B13" s="21" t="s">
        <v>118</v>
      </c>
      <c r="C13" s="13">
        <v>76</v>
      </c>
      <c r="D13" s="14">
        <v>87.4</v>
      </c>
      <c r="E13" s="14">
        <v>117.04</v>
      </c>
      <c r="I13" s="19" t="s">
        <v>119</v>
      </c>
      <c r="J13" s="18">
        <v>75</v>
      </c>
      <c r="K13" s="18">
        <v>86.25</v>
      </c>
      <c r="L13" s="18">
        <v>115.5</v>
      </c>
      <c r="N13" s="15" t="s">
        <v>120</v>
      </c>
      <c r="O13" s="16" t="s">
        <v>82</v>
      </c>
      <c r="P13" s="16" t="s">
        <v>94</v>
      </c>
      <c r="Q13" s="16" t="s">
        <v>95</v>
      </c>
    </row>
    <row r="14" spans="1:17">
      <c r="A14" t="s">
        <v>121</v>
      </c>
      <c r="B14" s="21" t="s">
        <v>122</v>
      </c>
      <c r="C14" s="13">
        <v>78</v>
      </c>
      <c r="D14" s="14">
        <v>89.7</v>
      </c>
      <c r="E14" s="14">
        <v>120.12</v>
      </c>
      <c r="I14" s="15" t="s">
        <v>123</v>
      </c>
      <c r="J14" s="16">
        <v>150</v>
      </c>
      <c r="K14" s="16">
        <v>173</v>
      </c>
      <c r="L14" s="16">
        <v>231</v>
      </c>
      <c r="N14" s="15" t="s">
        <v>124</v>
      </c>
      <c r="O14" s="16">
        <v>142</v>
      </c>
      <c r="P14" s="16">
        <v>164</v>
      </c>
      <c r="Q14" s="16">
        <v>219</v>
      </c>
    </row>
    <row r="15" spans="1:17">
      <c r="A15" t="s">
        <v>125</v>
      </c>
      <c r="B15" s="21" t="s">
        <v>126</v>
      </c>
      <c r="C15" s="13">
        <v>158</v>
      </c>
      <c r="D15" s="14">
        <v>181.7</v>
      </c>
      <c r="E15" s="14">
        <v>243.32</v>
      </c>
      <c r="I15" s="15" t="s">
        <v>127</v>
      </c>
      <c r="J15" s="16">
        <v>200</v>
      </c>
      <c r="K15" s="16">
        <v>230</v>
      </c>
      <c r="L15" s="16">
        <v>308</v>
      </c>
      <c r="N15" s="15" t="s">
        <v>128</v>
      </c>
      <c r="O15" s="16">
        <v>142</v>
      </c>
      <c r="P15" s="16">
        <v>164</v>
      </c>
      <c r="Q15" s="16">
        <v>219</v>
      </c>
    </row>
    <row r="16" spans="1:17">
      <c r="A16" t="s">
        <v>129</v>
      </c>
      <c r="B16" s="21" t="s">
        <v>130</v>
      </c>
      <c r="C16" s="13">
        <v>63</v>
      </c>
      <c r="D16" s="14">
        <v>72.45</v>
      </c>
      <c r="E16" s="14">
        <v>97.02</v>
      </c>
      <c r="I16" s="20"/>
      <c r="J16" s="17"/>
      <c r="N16" s="15" t="s">
        <v>131</v>
      </c>
      <c r="O16" s="16">
        <v>142</v>
      </c>
      <c r="P16" s="16">
        <v>164</v>
      </c>
      <c r="Q16" s="16">
        <v>219</v>
      </c>
    </row>
    <row r="17" spans="1:17">
      <c r="A17" t="s">
        <v>132</v>
      </c>
      <c r="B17" s="21" t="s">
        <v>133</v>
      </c>
      <c r="C17" s="13">
        <v>83</v>
      </c>
      <c r="D17" s="14">
        <v>95.45</v>
      </c>
      <c r="E17" s="14">
        <v>127.82</v>
      </c>
      <c r="I17" s="20"/>
      <c r="J17" s="17"/>
      <c r="N17" s="15" t="s">
        <v>134</v>
      </c>
      <c r="O17" s="16">
        <v>142</v>
      </c>
      <c r="P17" s="16">
        <v>164</v>
      </c>
      <c r="Q17" s="16">
        <v>219</v>
      </c>
    </row>
    <row r="18" spans="1:17">
      <c r="A18" t="s">
        <v>135</v>
      </c>
      <c r="B18" s="21" t="s">
        <v>136</v>
      </c>
      <c r="C18" s="13">
        <v>75</v>
      </c>
      <c r="D18" s="14">
        <v>86.25</v>
      </c>
      <c r="E18" s="14">
        <v>115.5</v>
      </c>
      <c r="I18" s="20"/>
      <c r="J18" s="17"/>
      <c r="N18" s="15" t="s">
        <v>137</v>
      </c>
      <c r="O18" s="16">
        <v>142</v>
      </c>
      <c r="P18" s="16">
        <v>164</v>
      </c>
      <c r="Q18" s="16">
        <v>219</v>
      </c>
    </row>
    <row r="19" spans="1:17">
      <c r="A19" t="s">
        <v>138</v>
      </c>
      <c r="B19" s="21" t="s">
        <v>139</v>
      </c>
      <c r="C19" s="13">
        <v>93</v>
      </c>
      <c r="D19" s="14">
        <v>106.95</v>
      </c>
      <c r="E19" s="14">
        <v>143.22</v>
      </c>
      <c r="I19" s="15"/>
      <c r="J19" s="16"/>
      <c r="K19" s="16"/>
      <c r="L19" s="16"/>
    </row>
    <row r="20" spans="1:17">
      <c r="A20" t="s">
        <v>140</v>
      </c>
      <c r="B20" s="21" t="s">
        <v>141</v>
      </c>
      <c r="C20" s="13">
        <v>97</v>
      </c>
      <c r="D20" s="14">
        <v>111.55</v>
      </c>
      <c r="E20" s="14">
        <v>149.38</v>
      </c>
      <c r="I20" s="15"/>
      <c r="J20" s="16"/>
      <c r="K20" s="16"/>
      <c r="L20" s="16"/>
    </row>
    <row r="21" spans="1:17">
      <c r="A21" t="s">
        <v>142</v>
      </c>
      <c r="B21" s="21" t="s">
        <v>143</v>
      </c>
      <c r="C21" s="13">
        <v>107</v>
      </c>
      <c r="D21" s="14">
        <v>123.05</v>
      </c>
      <c r="E21" s="14">
        <v>164.78</v>
      </c>
      <c r="J21" s="18"/>
      <c r="K21" s="18"/>
      <c r="L21" s="18"/>
      <c r="N21" s="15" t="s">
        <v>144</v>
      </c>
      <c r="O21" s="16" t="s">
        <v>82</v>
      </c>
      <c r="P21" s="16" t="s">
        <v>94</v>
      </c>
      <c r="Q21" s="16" t="s">
        <v>95</v>
      </c>
    </row>
    <row r="22" spans="1:17">
      <c r="A22" t="s">
        <v>145</v>
      </c>
      <c r="B22" s="21" t="s">
        <v>146</v>
      </c>
      <c r="C22" s="13">
        <v>195</v>
      </c>
      <c r="D22" s="14">
        <v>224.25</v>
      </c>
      <c r="E22" s="14">
        <v>300.3</v>
      </c>
      <c r="N22" s="11" t="s">
        <v>147</v>
      </c>
      <c r="O22" s="12">
        <v>75</v>
      </c>
      <c r="P22" s="12">
        <v>86</v>
      </c>
      <c r="Q22" s="12">
        <v>115</v>
      </c>
    </row>
    <row r="23" spans="1:17">
      <c r="A23" t="s">
        <v>148</v>
      </c>
      <c r="B23" t="s">
        <v>149</v>
      </c>
      <c r="C23" s="23">
        <v>122</v>
      </c>
      <c r="D23" s="23">
        <v>142</v>
      </c>
      <c r="E23" s="23">
        <v>190</v>
      </c>
      <c r="N23" s="11" t="s">
        <v>150</v>
      </c>
      <c r="O23" s="12">
        <v>75</v>
      </c>
      <c r="P23" s="12">
        <v>86</v>
      </c>
      <c r="Q23" s="12">
        <v>115</v>
      </c>
    </row>
    <row r="24" spans="1:17">
      <c r="A24" t="s">
        <v>151</v>
      </c>
      <c r="B24" s="22" t="s">
        <v>152</v>
      </c>
      <c r="C24" s="23">
        <v>165</v>
      </c>
      <c r="D24" s="23">
        <v>191</v>
      </c>
      <c r="E24" s="23">
        <v>256</v>
      </c>
      <c r="N24" s="11" t="s">
        <v>153</v>
      </c>
      <c r="O24" s="12">
        <v>142</v>
      </c>
      <c r="P24" s="12">
        <v>164</v>
      </c>
      <c r="Q24" s="12">
        <v>219</v>
      </c>
    </row>
    <row r="25" spans="1:17">
      <c r="A25" t="s">
        <v>154</v>
      </c>
      <c r="B25" s="22" t="s">
        <v>155</v>
      </c>
      <c r="C25" s="13">
        <v>103</v>
      </c>
      <c r="D25" s="14">
        <v>118</v>
      </c>
      <c r="E25" s="14">
        <v>158</v>
      </c>
    </row>
    <row r="26" spans="1:17">
      <c r="A26" t="s">
        <v>156</v>
      </c>
      <c r="B26" s="22" t="s">
        <v>157</v>
      </c>
      <c r="C26" s="13">
        <v>92</v>
      </c>
      <c r="D26" s="14">
        <v>105</v>
      </c>
      <c r="E26" s="14">
        <v>141</v>
      </c>
    </row>
    <row r="27" spans="1:17">
      <c r="A27" t="s">
        <v>158</v>
      </c>
      <c r="B27" s="22" t="s">
        <v>159</v>
      </c>
      <c r="C27" s="13">
        <v>75</v>
      </c>
      <c r="D27" s="14">
        <v>86</v>
      </c>
      <c r="E27" s="14">
        <v>116</v>
      </c>
    </row>
    <row r="28" spans="1:17">
      <c r="A28" t="s">
        <v>160</v>
      </c>
      <c r="B28" s="22" t="s">
        <v>161</v>
      </c>
      <c r="C28" s="13">
        <v>33</v>
      </c>
      <c r="D28" s="14">
        <v>38</v>
      </c>
      <c r="E28" s="14">
        <v>51</v>
      </c>
    </row>
    <row r="29" spans="1:17">
      <c r="A29" t="s">
        <v>162</v>
      </c>
      <c r="B29" s="22" t="s">
        <v>163</v>
      </c>
      <c r="C29" s="13">
        <v>90</v>
      </c>
      <c r="D29" s="14">
        <v>103</v>
      </c>
      <c r="E29" s="14">
        <v>138</v>
      </c>
    </row>
    <row r="30" spans="1:17">
      <c r="A30" t="s">
        <v>164</v>
      </c>
      <c r="B30" s="22" t="s">
        <v>165</v>
      </c>
      <c r="C30" s="13">
        <v>49</v>
      </c>
      <c r="D30" s="14">
        <v>56</v>
      </c>
      <c r="E30" s="14">
        <v>75</v>
      </c>
    </row>
    <row r="31" spans="1:17">
      <c r="A31" t="s">
        <v>166</v>
      </c>
      <c r="B31" s="22" t="s">
        <v>167</v>
      </c>
      <c r="C31" s="13">
        <v>69</v>
      </c>
      <c r="D31" s="14">
        <v>79</v>
      </c>
      <c r="E31" s="14">
        <v>106</v>
      </c>
    </row>
    <row r="32" spans="1:17">
      <c r="A32" t="s">
        <v>168</v>
      </c>
      <c r="B32" s="22" t="s">
        <v>169</v>
      </c>
      <c r="C32" s="13">
        <v>66</v>
      </c>
      <c r="D32" s="14">
        <v>76</v>
      </c>
      <c r="E32" s="14">
        <v>102</v>
      </c>
    </row>
    <row r="33" spans="1:5">
      <c r="A33" t="s">
        <v>170</v>
      </c>
      <c r="B33" s="22" t="s">
        <v>171</v>
      </c>
      <c r="C33" s="13">
        <v>75</v>
      </c>
      <c r="D33" s="14">
        <v>86</v>
      </c>
      <c r="E33" s="14">
        <v>115</v>
      </c>
    </row>
    <row r="34" spans="1:5">
      <c r="A34" t="s">
        <v>172</v>
      </c>
      <c r="B34" s="22" t="s">
        <v>173</v>
      </c>
      <c r="C34" s="13">
        <v>52</v>
      </c>
      <c r="D34" s="14">
        <v>60</v>
      </c>
      <c r="E34" s="14">
        <v>80</v>
      </c>
    </row>
    <row r="35" spans="1:5">
      <c r="A35" t="s">
        <v>174</v>
      </c>
      <c r="B35" s="22" t="s">
        <v>175</v>
      </c>
      <c r="C35" s="13">
        <v>72</v>
      </c>
      <c r="D35" s="14">
        <v>83</v>
      </c>
      <c r="E35" s="14">
        <v>111</v>
      </c>
    </row>
    <row r="36" spans="1:5">
      <c r="A36" t="s">
        <v>176</v>
      </c>
      <c r="B36" s="22" t="s">
        <v>177</v>
      </c>
      <c r="C36" s="13">
        <v>95</v>
      </c>
      <c r="D36" s="14">
        <v>109</v>
      </c>
      <c r="E36" s="14">
        <v>146</v>
      </c>
    </row>
    <row r="37" spans="1:5">
      <c r="A37" t="s">
        <v>178</v>
      </c>
      <c r="B37" s="22" t="s">
        <v>179</v>
      </c>
      <c r="C37" s="13">
        <v>151</v>
      </c>
      <c r="D37" s="14">
        <v>174</v>
      </c>
      <c r="E37" s="14">
        <v>233</v>
      </c>
    </row>
    <row r="38" spans="1:5">
      <c r="A38" t="s">
        <v>180</v>
      </c>
      <c r="B38" s="22" t="s">
        <v>181</v>
      </c>
      <c r="C38" s="13">
        <v>145</v>
      </c>
      <c r="D38" s="14">
        <v>167</v>
      </c>
      <c r="E38" s="14">
        <v>223</v>
      </c>
    </row>
    <row r="39" spans="1:5">
      <c r="A39" t="s">
        <v>182</v>
      </c>
      <c r="B39" s="22" t="s">
        <v>183</v>
      </c>
      <c r="C39" s="13">
        <v>80</v>
      </c>
      <c r="D39" s="14">
        <v>92</v>
      </c>
      <c r="E39" s="14">
        <v>123</v>
      </c>
    </row>
    <row r="40" spans="1:5">
      <c r="A40" t="s">
        <v>184</v>
      </c>
      <c r="B40" s="22" t="s">
        <v>185</v>
      </c>
      <c r="C40" s="13">
        <v>135</v>
      </c>
      <c r="D40" s="14">
        <v>155.25</v>
      </c>
      <c r="E40" s="14">
        <v>207.9</v>
      </c>
    </row>
    <row r="41" spans="1:5">
      <c r="A41" t="s">
        <v>186</v>
      </c>
      <c r="B41" s="22" t="s">
        <v>187</v>
      </c>
      <c r="C41" s="13">
        <v>115</v>
      </c>
      <c r="D41" s="14">
        <v>132.25</v>
      </c>
      <c r="E41" s="14">
        <v>177.1</v>
      </c>
    </row>
    <row r="42" spans="1:5">
      <c r="A42" t="s">
        <v>188</v>
      </c>
      <c r="B42" s="22" t="s">
        <v>189</v>
      </c>
      <c r="C42" s="13">
        <v>80</v>
      </c>
      <c r="D42" s="14">
        <v>92</v>
      </c>
      <c r="E42" s="14">
        <v>123</v>
      </c>
    </row>
    <row r="43" spans="1:5">
      <c r="A43" t="s">
        <v>190</v>
      </c>
      <c r="B43" s="22" t="s">
        <v>191</v>
      </c>
      <c r="C43" s="13">
        <v>88</v>
      </c>
      <c r="D43" s="14">
        <v>101</v>
      </c>
      <c r="E43" s="14">
        <v>135</v>
      </c>
    </row>
    <row r="44" spans="1:5">
      <c r="A44" t="s">
        <v>192</v>
      </c>
      <c r="B44" s="22" t="s">
        <v>193</v>
      </c>
      <c r="C44" s="13">
        <v>80</v>
      </c>
    </row>
    <row r="45" spans="1:5">
      <c r="A45" t="s">
        <v>194</v>
      </c>
      <c r="B45" s="22" t="s">
        <v>195</v>
      </c>
      <c r="C45" s="13">
        <v>60</v>
      </c>
      <c r="D45" s="14">
        <v>69</v>
      </c>
      <c r="E45" s="14">
        <v>92.4</v>
      </c>
    </row>
    <row r="46" spans="1:5">
      <c r="A46" t="s">
        <v>196</v>
      </c>
      <c r="B46" s="22" t="s">
        <v>197</v>
      </c>
      <c r="C46" s="13">
        <v>81</v>
      </c>
      <c r="D46" s="14">
        <v>93</v>
      </c>
      <c r="E46" s="14">
        <v>125</v>
      </c>
    </row>
    <row r="47" spans="1:5">
      <c r="A47" t="s">
        <v>198</v>
      </c>
      <c r="B47" s="22" t="s">
        <v>199</v>
      </c>
      <c r="C47" s="13">
        <v>45</v>
      </c>
      <c r="D47" s="14">
        <v>52</v>
      </c>
      <c r="E47" s="14">
        <v>69</v>
      </c>
    </row>
    <row r="48" spans="1:5">
      <c r="A48" t="s">
        <v>200</v>
      </c>
      <c r="B48" s="22" t="s">
        <v>201</v>
      </c>
      <c r="C48" s="13">
        <v>67</v>
      </c>
      <c r="D48" s="14">
        <v>77</v>
      </c>
      <c r="E48" s="14">
        <v>103</v>
      </c>
    </row>
    <row r="49" spans="1:6">
      <c r="A49" t="s">
        <v>202</v>
      </c>
      <c r="B49" s="22" t="s">
        <v>203</v>
      </c>
      <c r="C49" s="13">
        <v>62</v>
      </c>
      <c r="D49" s="14">
        <v>71</v>
      </c>
      <c r="E49" s="14">
        <v>96</v>
      </c>
    </row>
    <row r="50" spans="1:6">
      <c r="A50" t="s">
        <v>204</v>
      </c>
      <c r="B50" s="22" t="s">
        <v>205</v>
      </c>
      <c r="C50" s="13">
        <v>60</v>
      </c>
      <c r="D50" s="14">
        <v>69</v>
      </c>
      <c r="E50" s="14">
        <v>92</v>
      </c>
    </row>
    <row r="51" spans="1:6">
      <c r="A51" t="s">
        <v>206</v>
      </c>
      <c r="B51" s="22" t="s">
        <v>207</v>
      </c>
      <c r="C51" s="13">
        <v>75</v>
      </c>
      <c r="D51" s="14">
        <v>87</v>
      </c>
      <c r="E51" s="14">
        <v>115.5</v>
      </c>
    </row>
    <row r="52" spans="1:6">
      <c r="A52" t="s">
        <v>208</v>
      </c>
      <c r="B52" s="22" t="s">
        <v>209</v>
      </c>
      <c r="C52" s="13">
        <v>64</v>
      </c>
      <c r="D52" s="14">
        <v>74</v>
      </c>
      <c r="E52" s="14">
        <v>99</v>
      </c>
    </row>
    <row r="53" spans="1:6">
      <c r="A53" t="s">
        <v>210</v>
      </c>
      <c r="B53" s="22" t="s">
        <v>211</v>
      </c>
      <c r="C53" s="13">
        <v>79</v>
      </c>
      <c r="D53" s="14">
        <v>90</v>
      </c>
      <c r="E53" s="14">
        <v>121</v>
      </c>
    </row>
    <row r="54" spans="1:6">
      <c r="A54" t="s">
        <v>212</v>
      </c>
      <c r="B54" s="22" t="s">
        <v>213</v>
      </c>
      <c r="C54" s="13">
        <v>88</v>
      </c>
      <c r="D54" s="14">
        <v>101</v>
      </c>
      <c r="E54" s="14">
        <v>136</v>
      </c>
    </row>
    <row r="55" spans="1:6">
      <c r="A55" t="s">
        <v>214</v>
      </c>
      <c r="B55" s="22" t="s">
        <v>215</v>
      </c>
      <c r="C55" s="13">
        <v>197</v>
      </c>
      <c r="D55" s="14">
        <v>197</v>
      </c>
      <c r="E55" s="14">
        <v>197</v>
      </c>
    </row>
    <row r="56" spans="1:6">
      <c r="A56" t="s">
        <v>216</v>
      </c>
      <c r="B56" s="22" t="s">
        <v>217</v>
      </c>
      <c r="C56" s="13">
        <v>62</v>
      </c>
      <c r="D56" s="14">
        <v>71</v>
      </c>
      <c r="E56" s="14">
        <v>95</v>
      </c>
    </row>
    <row r="57" spans="1:6">
      <c r="A57" t="s">
        <v>218</v>
      </c>
      <c r="B57" s="22" t="s">
        <v>219</v>
      </c>
      <c r="C57" s="13">
        <v>75</v>
      </c>
      <c r="D57" s="14">
        <v>86</v>
      </c>
      <c r="E57" s="14">
        <v>116</v>
      </c>
    </row>
    <row r="58" spans="1:6">
      <c r="A58" t="s">
        <v>220</v>
      </c>
      <c r="B58" s="22" t="s">
        <v>221</v>
      </c>
      <c r="C58" s="13">
        <v>93</v>
      </c>
      <c r="D58" s="14">
        <v>107</v>
      </c>
      <c r="E58" s="14">
        <v>143</v>
      </c>
    </row>
    <row r="59" spans="1:6">
      <c r="A59" t="s">
        <v>222</v>
      </c>
      <c r="B59" s="22" t="s">
        <v>223</v>
      </c>
      <c r="C59" s="13">
        <v>90</v>
      </c>
      <c r="D59" s="14">
        <v>104</v>
      </c>
      <c r="E59" s="14">
        <v>139</v>
      </c>
    </row>
    <row r="60" spans="1:6">
      <c r="A60" t="s">
        <v>224</v>
      </c>
      <c r="B60" s="22" t="s">
        <v>225</v>
      </c>
      <c r="C60" s="13">
        <v>87</v>
      </c>
      <c r="D60" s="14">
        <v>100</v>
      </c>
      <c r="E60" s="14">
        <v>134</v>
      </c>
    </row>
    <row r="61" spans="1:6">
      <c r="A61" t="s">
        <v>226</v>
      </c>
      <c r="B61" s="22" t="s">
        <v>227</v>
      </c>
      <c r="C61" s="13">
        <v>73</v>
      </c>
      <c r="D61" s="14">
        <v>84</v>
      </c>
      <c r="E61" s="14">
        <v>112</v>
      </c>
    </row>
    <row r="62" spans="1:6">
      <c r="A62" t="s">
        <v>228</v>
      </c>
      <c r="B62" s="22" t="s">
        <v>229</v>
      </c>
      <c r="C62" s="13">
        <v>60</v>
      </c>
      <c r="D62" s="14">
        <v>69</v>
      </c>
      <c r="E62" s="14">
        <v>92.4</v>
      </c>
      <c r="F62" s="24"/>
    </row>
    <row r="63" spans="1:6">
      <c r="A63" t="s">
        <v>230</v>
      </c>
      <c r="B63" s="22" t="s">
        <v>231</v>
      </c>
      <c r="C63" s="13">
        <v>80</v>
      </c>
      <c r="D63" s="24">
        <f>C63*1.15</f>
        <v>92</v>
      </c>
      <c r="E63" s="24">
        <f>C63*1.54</f>
        <v>123.2</v>
      </c>
    </row>
    <row r="64" spans="1:6">
      <c r="A64" t="s">
        <v>232</v>
      </c>
      <c r="B64" s="22" t="s">
        <v>233</v>
      </c>
      <c r="C64" s="13">
        <v>85</v>
      </c>
      <c r="D64" s="24">
        <f>C64*1.15</f>
        <v>97.749999999999986</v>
      </c>
      <c r="E64" s="24">
        <f>C64*1.54</f>
        <v>130.9</v>
      </c>
    </row>
    <row r="65" spans="1:5">
      <c r="A65" t="s">
        <v>234</v>
      </c>
      <c r="B65" s="22" t="s">
        <v>235</v>
      </c>
      <c r="C65" s="13">
        <v>72</v>
      </c>
      <c r="D65" s="14">
        <v>83</v>
      </c>
      <c r="E65" s="14">
        <v>111</v>
      </c>
    </row>
    <row r="66" spans="1:5">
      <c r="A66" t="s">
        <v>236</v>
      </c>
      <c r="B66" s="22" t="s">
        <v>237</v>
      </c>
      <c r="C66" s="13">
        <v>83</v>
      </c>
      <c r="D66" s="14">
        <v>96</v>
      </c>
      <c r="E66" s="14">
        <v>128</v>
      </c>
    </row>
    <row r="67" spans="1:5">
      <c r="A67" t="s">
        <v>238</v>
      </c>
      <c r="B67" s="22" t="s">
        <v>239</v>
      </c>
      <c r="C67" s="13">
        <v>78</v>
      </c>
      <c r="D67" s="14">
        <v>90</v>
      </c>
      <c r="E67" s="14">
        <v>120</v>
      </c>
    </row>
    <row r="68" spans="1:5">
      <c r="A68" t="s">
        <v>240</v>
      </c>
      <c r="B68" s="22" t="s">
        <v>241</v>
      </c>
      <c r="C68" s="13">
        <v>40</v>
      </c>
      <c r="D68" s="14">
        <v>40</v>
      </c>
      <c r="E68" s="14">
        <v>40</v>
      </c>
    </row>
    <row r="69" spans="1:5">
      <c r="A69" t="s">
        <v>242</v>
      </c>
      <c r="B69" s="22" t="s">
        <v>243</v>
      </c>
      <c r="C69" s="13">
        <v>68</v>
      </c>
      <c r="D69" s="14">
        <v>78</v>
      </c>
      <c r="E69" s="14">
        <v>105</v>
      </c>
    </row>
    <row r="70" spans="1:5">
      <c r="A70" t="s">
        <v>244</v>
      </c>
      <c r="B70" s="22" t="s">
        <v>245</v>
      </c>
      <c r="C70" s="13">
        <v>118</v>
      </c>
      <c r="D70" s="14">
        <v>135</v>
      </c>
      <c r="E70" s="14">
        <v>181</v>
      </c>
    </row>
    <row r="71" spans="1:5">
      <c r="A71" t="s">
        <v>246</v>
      </c>
      <c r="B71" s="22" t="s">
        <v>247</v>
      </c>
      <c r="C71" s="13">
        <v>110</v>
      </c>
      <c r="D71" s="14">
        <v>110</v>
      </c>
      <c r="E71" s="14">
        <v>110</v>
      </c>
    </row>
    <row r="72" spans="1:5">
      <c r="A72" t="s">
        <v>248</v>
      </c>
      <c r="B72" s="22" t="s">
        <v>249</v>
      </c>
      <c r="C72" s="13">
        <v>40</v>
      </c>
      <c r="D72" s="13">
        <v>40</v>
      </c>
      <c r="E72" s="13">
        <v>40</v>
      </c>
    </row>
    <row r="73" spans="1:5">
      <c r="A73" t="s">
        <v>250</v>
      </c>
      <c r="B73" s="22" t="s">
        <v>251</v>
      </c>
      <c r="C73" s="13">
        <v>30</v>
      </c>
      <c r="D73" s="13">
        <v>30</v>
      </c>
      <c r="E73" s="13">
        <v>30</v>
      </c>
    </row>
  </sheetData>
  <phoneticPr fontId="1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D98B2-FD47-AC49-A757-40DEFBC250C6}">
  <dimension ref="A2:T218"/>
  <sheetViews>
    <sheetView topLeftCell="A195" zoomScale="70" zoomScaleNormal="70" workbookViewId="0">
      <selection activeCell="H125" sqref="H125"/>
    </sheetView>
  </sheetViews>
  <sheetFormatPr defaultColWidth="9.125" defaultRowHeight="15.75"/>
  <cols>
    <col min="1" max="1" width="31.5" customWidth="1"/>
    <col min="2" max="2" width="37.125" customWidth="1"/>
    <col min="3" max="3" width="12" hidden="1" customWidth="1"/>
    <col min="4" max="4" width="11" hidden="1" customWidth="1"/>
    <col min="5" max="5" width="0" hidden="1" customWidth="1"/>
    <col min="6" max="6" width="9.5" hidden="1" customWidth="1"/>
    <col min="9" max="9" width="0" hidden="1" customWidth="1"/>
    <col min="12" max="12" width="10" customWidth="1"/>
    <col min="17" max="17" width="10.125" customWidth="1"/>
  </cols>
  <sheetData>
    <row r="2" spans="1:11" ht="18">
      <c r="A2" s="25" t="s">
        <v>252</v>
      </c>
    </row>
    <row r="4" spans="1:11">
      <c r="D4" s="26"/>
      <c r="F4" s="27"/>
      <c r="G4" s="27"/>
    </row>
    <row r="5" spans="1:11" ht="18">
      <c r="A5" s="28" t="s">
        <v>253</v>
      </c>
      <c r="D5" s="26"/>
      <c r="F5" s="27"/>
      <c r="G5" s="27"/>
    </row>
    <row r="6" spans="1:11">
      <c r="A6" s="29"/>
      <c r="D6" s="26"/>
      <c r="F6" s="27"/>
      <c r="G6" s="27"/>
    </row>
    <row r="7" spans="1:11">
      <c r="D7" s="26"/>
      <c r="F7" s="27"/>
      <c r="G7" s="27"/>
    </row>
    <row r="8" spans="1:11" ht="31.5">
      <c r="A8" s="30" t="s">
        <v>254</v>
      </c>
      <c r="B8" s="30" t="s">
        <v>255</v>
      </c>
      <c r="C8" s="30" t="s">
        <v>256</v>
      </c>
      <c r="D8" s="31" t="s">
        <v>257</v>
      </c>
      <c r="E8" s="32" t="s">
        <v>258</v>
      </c>
      <c r="F8" s="33" t="s">
        <v>259</v>
      </c>
      <c r="G8" s="30" t="s">
        <v>260</v>
      </c>
      <c r="H8" s="34" t="s">
        <v>261</v>
      </c>
      <c r="I8" s="30"/>
      <c r="J8" s="30" t="s">
        <v>262</v>
      </c>
      <c r="K8" s="32" t="s">
        <v>263</v>
      </c>
    </row>
    <row r="9" spans="1:11">
      <c r="A9" s="35" t="s">
        <v>264</v>
      </c>
      <c r="B9" s="35"/>
      <c r="C9" s="35"/>
      <c r="D9" s="36"/>
      <c r="E9" s="35"/>
      <c r="F9" s="37"/>
      <c r="G9" s="35"/>
      <c r="H9" s="35"/>
      <c r="I9" s="35"/>
      <c r="J9" s="35"/>
      <c r="K9" s="35"/>
    </row>
    <row r="10" spans="1:11">
      <c r="A10" s="120" t="s">
        <v>265</v>
      </c>
      <c r="B10" s="10" t="s">
        <v>266</v>
      </c>
      <c r="C10" s="10" t="s">
        <v>267</v>
      </c>
      <c r="D10" s="38" t="s">
        <v>268</v>
      </c>
      <c r="E10" s="10" t="s">
        <v>269</v>
      </c>
      <c r="F10" s="104">
        <v>175.2</v>
      </c>
      <c r="G10" s="10" t="s">
        <v>270</v>
      </c>
      <c r="H10" s="10"/>
      <c r="I10" s="10">
        <v>100</v>
      </c>
      <c r="J10" s="39">
        <f>F10/I10</f>
        <v>1.7519999999999998</v>
      </c>
      <c r="K10" s="40">
        <f t="shared" ref="K10:K57" si="0">H10*J10</f>
        <v>0</v>
      </c>
    </row>
    <row r="11" spans="1:11">
      <c r="A11" s="122"/>
      <c r="B11" s="10" t="s">
        <v>271</v>
      </c>
      <c r="C11" s="10" t="s">
        <v>267</v>
      </c>
      <c r="D11" s="38" t="s">
        <v>272</v>
      </c>
      <c r="E11" s="10" t="s">
        <v>269</v>
      </c>
      <c r="F11" s="104">
        <v>196.3</v>
      </c>
      <c r="G11" s="10" t="s">
        <v>270</v>
      </c>
      <c r="H11" s="10"/>
      <c r="I11" s="10">
        <v>100</v>
      </c>
      <c r="J11" s="39">
        <f>F11/I11</f>
        <v>1.9630000000000001</v>
      </c>
      <c r="K11" s="40">
        <f t="shared" si="0"/>
        <v>0</v>
      </c>
    </row>
    <row r="12" spans="1:11">
      <c r="A12" s="122"/>
      <c r="B12" s="10" t="s">
        <v>273</v>
      </c>
      <c r="C12" s="10" t="s">
        <v>267</v>
      </c>
      <c r="D12" s="38" t="s">
        <v>274</v>
      </c>
      <c r="E12" s="10" t="s">
        <v>269</v>
      </c>
      <c r="F12" s="104">
        <v>272</v>
      </c>
      <c r="G12" s="10" t="s">
        <v>270</v>
      </c>
      <c r="H12" s="10"/>
      <c r="I12" s="10">
        <v>100</v>
      </c>
      <c r="J12" s="41">
        <f t="shared" ref="J12:J121" si="1">F12/I12</f>
        <v>2.72</v>
      </c>
      <c r="K12" s="42">
        <f t="shared" si="0"/>
        <v>0</v>
      </c>
    </row>
    <row r="13" spans="1:11">
      <c r="A13" s="122"/>
      <c r="B13" s="10" t="s">
        <v>275</v>
      </c>
      <c r="C13" s="10" t="s">
        <v>267</v>
      </c>
      <c r="D13" s="10">
        <v>186003365</v>
      </c>
      <c r="E13" s="10" t="s">
        <v>276</v>
      </c>
      <c r="F13" s="105">
        <v>167.2</v>
      </c>
      <c r="G13" s="10" t="s">
        <v>270</v>
      </c>
      <c r="H13" s="10"/>
      <c r="I13" s="10">
        <v>30</v>
      </c>
      <c r="J13" s="41">
        <f t="shared" si="1"/>
        <v>5.5733333333333333</v>
      </c>
      <c r="K13" s="42">
        <f t="shared" si="0"/>
        <v>0</v>
      </c>
    </row>
    <row r="14" spans="1:11">
      <c r="A14" s="122"/>
      <c r="B14" s="10" t="s">
        <v>277</v>
      </c>
      <c r="C14" s="10" t="s">
        <v>267</v>
      </c>
      <c r="D14" s="10" t="s">
        <v>278</v>
      </c>
      <c r="E14" s="10" t="s">
        <v>276</v>
      </c>
      <c r="F14" s="105">
        <v>193.6</v>
      </c>
      <c r="G14" s="10" t="s">
        <v>270</v>
      </c>
      <c r="H14" s="10"/>
      <c r="I14" s="10">
        <v>30</v>
      </c>
      <c r="J14" s="41">
        <f t="shared" si="1"/>
        <v>6.4533333333333331</v>
      </c>
      <c r="K14" s="42">
        <f t="shared" si="0"/>
        <v>0</v>
      </c>
    </row>
    <row r="15" spans="1:11">
      <c r="A15" s="121"/>
      <c r="B15" s="10" t="s">
        <v>279</v>
      </c>
      <c r="C15" s="10" t="s">
        <v>267</v>
      </c>
      <c r="D15" s="38">
        <v>186000128</v>
      </c>
      <c r="E15" s="10" t="s">
        <v>280</v>
      </c>
      <c r="F15" s="104">
        <v>351.2</v>
      </c>
      <c r="G15" s="10" t="s">
        <v>270</v>
      </c>
      <c r="H15" s="10"/>
      <c r="I15" s="10">
        <v>1</v>
      </c>
      <c r="J15" s="41">
        <f t="shared" si="1"/>
        <v>351.2</v>
      </c>
      <c r="K15" s="42">
        <f t="shared" si="0"/>
        <v>0</v>
      </c>
    </row>
    <row r="16" spans="1:11">
      <c r="A16" s="120" t="s">
        <v>281</v>
      </c>
      <c r="B16" s="10" t="s">
        <v>282</v>
      </c>
      <c r="C16" s="10" t="s">
        <v>267</v>
      </c>
      <c r="D16" s="38" t="s">
        <v>283</v>
      </c>
      <c r="E16" s="10" t="s">
        <v>270</v>
      </c>
      <c r="F16" s="104">
        <v>342.4</v>
      </c>
      <c r="G16" s="10" t="s">
        <v>270</v>
      </c>
      <c r="H16" s="10"/>
      <c r="I16" s="10">
        <v>1</v>
      </c>
      <c r="J16" s="41">
        <f t="shared" si="1"/>
        <v>342.4</v>
      </c>
      <c r="K16" s="42">
        <f t="shared" si="0"/>
        <v>0</v>
      </c>
    </row>
    <row r="17" spans="1:11">
      <c r="A17" s="122"/>
      <c r="B17" s="10" t="s">
        <v>284</v>
      </c>
      <c r="C17" s="10" t="s">
        <v>267</v>
      </c>
      <c r="D17" s="38" t="s">
        <v>285</v>
      </c>
      <c r="E17" s="10" t="s">
        <v>270</v>
      </c>
      <c r="F17" s="104">
        <v>351.2</v>
      </c>
      <c r="G17" s="10" t="s">
        <v>270</v>
      </c>
      <c r="H17" s="10"/>
      <c r="I17" s="10">
        <v>1</v>
      </c>
      <c r="J17" s="41">
        <f t="shared" si="1"/>
        <v>351.2</v>
      </c>
      <c r="K17" s="42">
        <f t="shared" si="0"/>
        <v>0</v>
      </c>
    </row>
    <row r="18" spans="1:11">
      <c r="A18" s="122"/>
      <c r="B18" s="10" t="s">
        <v>286</v>
      </c>
      <c r="C18" s="10" t="s">
        <v>267</v>
      </c>
      <c r="D18" s="38" t="s">
        <v>287</v>
      </c>
      <c r="E18" s="10" t="s">
        <v>270</v>
      </c>
      <c r="F18" s="104">
        <v>351.2</v>
      </c>
      <c r="G18" s="10" t="s">
        <v>270</v>
      </c>
      <c r="H18" s="10"/>
      <c r="I18" s="10">
        <v>1</v>
      </c>
      <c r="J18" s="41">
        <f t="shared" si="1"/>
        <v>351.2</v>
      </c>
      <c r="K18" s="42">
        <f t="shared" si="0"/>
        <v>0</v>
      </c>
    </row>
    <row r="19" spans="1:11">
      <c r="A19" s="122"/>
      <c r="B19" s="10" t="s">
        <v>288</v>
      </c>
      <c r="C19" s="10" t="s">
        <v>267</v>
      </c>
      <c r="D19" s="38" t="s">
        <v>289</v>
      </c>
      <c r="E19" s="10" t="s">
        <v>290</v>
      </c>
      <c r="F19" s="104">
        <v>193.6</v>
      </c>
      <c r="G19" s="10" t="s">
        <v>270</v>
      </c>
      <c r="H19" s="10"/>
      <c r="I19" s="10">
        <v>100</v>
      </c>
      <c r="J19" s="41">
        <f t="shared" si="1"/>
        <v>1.9359999999999999</v>
      </c>
      <c r="K19" s="42">
        <f t="shared" si="0"/>
        <v>0</v>
      </c>
    </row>
    <row r="20" spans="1:11">
      <c r="A20" s="122"/>
      <c r="B20" s="10" t="s">
        <v>291</v>
      </c>
      <c r="C20" s="10" t="s">
        <v>267</v>
      </c>
      <c r="D20" s="38" t="s">
        <v>292</v>
      </c>
      <c r="E20" s="10" t="s">
        <v>290</v>
      </c>
      <c r="F20" s="104">
        <v>272</v>
      </c>
      <c r="G20" s="10" t="s">
        <v>270</v>
      </c>
      <c r="H20" s="10"/>
      <c r="I20" s="10">
        <v>100</v>
      </c>
      <c r="J20" s="41">
        <f t="shared" si="1"/>
        <v>2.72</v>
      </c>
      <c r="K20" s="42">
        <f t="shared" si="0"/>
        <v>0</v>
      </c>
    </row>
    <row r="21" spans="1:11">
      <c r="A21" s="121"/>
      <c r="B21" s="10" t="s">
        <v>293</v>
      </c>
      <c r="C21" s="10" t="s">
        <v>267</v>
      </c>
      <c r="D21" s="38" t="s">
        <v>294</v>
      </c>
      <c r="E21" s="10" t="s">
        <v>295</v>
      </c>
      <c r="F21" s="104">
        <v>193.6</v>
      </c>
      <c r="G21" s="10" t="s">
        <v>270</v>
      </c>
      <c r="H21" s="10"/>
      <c r="I21" s="10">
        <v>30</v>
      </c>
      <c r="J21" s="41">
        <f t="shared" si="1"/>
        <v>6.4533333333333331</v>
      </c>
      <c r="K21" s="42">
        <f t="shared" si="0"/>
        <v>0</v>
      </c>
    </row>
    <row r="22" spans="1:11">
      <c r="A22" s="44" t="s">
        <v>296</v>
      </c>
      <c r="B22" s="10" t="s">
        <v>297</v>
      </c>
      <c r="C22" s="10" t="s">
        <v>298</v>
      </c>
      <c r="D22" s="38" t="s">
        <v>299</v>
      </c>
      <c r="E22" s="10" t="s">
        <v>300</v>
      </c>
      <c r="F22" s="104">
        <v>184</v>
      </c>
      <c r="G22" s="10" t="s">
        <v>270</v>
      </c>
      <c r="H22" s="10"/>
      <c r="I22" s="10">
        <v>50</v>
      </c>
      <c r="J22" s="41">
        <f t="shared" si="1"/>
        <v>3.68</v>
      </c>
      <c r="K22" s="42">
        <f t="shared" si="0"/>
        <v>0</v>
      </c>
    </row>
    <row r="23" spans="1:11">
      <c r="A23" s="120" t="s">
        <v>301</v>
      </c>
      <c r="B23" s="45" t="s">
        <v>302</v>
      </c>
      <c r="C23" s="10" t="s">
        <v>267</v>
      </c>
      <c r="D23" t="s">
        <v>303</v>
      </c>
      <c r="E23" s="10" t="s">
        <v>269</v>
      </c>
      <c r="F23" s="104">
        <v>182.4</v>
      </c>
      <c r="G23" s="10" t="s">
        <v>270</v>
      </c>
      <c r="H23" s="10"/>
      <c r="I23" s="10">
        <v>100</v>
      </c>
      <c r="J23" s="41">
        <f t="shared" si="1"/>
        <v>1.8240000000000001</v>
      </c>
      <c r="K23" s="42">
        <f t="shared" si="0"/>
        <v>0</v>
      </c>
    </row>
    <row r="24" spans="1:11">
      <c r="A24" s="121"/>
      <c r="B24" s="10" t="s">
        <v>304</v>
      </c>
      <c r="C24" s="10" t="s">
        <v>267</v>
      </c>
      <c r="D24" s="38" t="s">
        <v>305</v>
      </c>
      <c r="E24" s="10" t="s">
        <v>306</v>
      </c>
      <c r="F24" s="104">
        <v>148</v>
      </c>
      <c r="G24" s="10" t="s">
        <v>270</v>
      </c>
      <c r="H24" s="10"/>
      <c r="I24" s="10">
        <v>50</v>
      </c>
      <c r="J24" s="41">
        <f t="shared" si="1"/>
        <v>2.96</v>
      </c>
      <c r="K24" s="42">
        <f t="shared" si="0"/>
        <v>0</v>
      </c>
    </row>
    <row r="25" spans="1:11">
      <c r="A25" s="10" t="s">
        <v>307</v>
      </c>
      <c r="B25" s="10"/>
      <c r="C25" s="10" t="s">
        <v>267</v>
      </c>
      <c r="D25" s="38" t="s">
        <v>308</v>
      </c>
      <c r="E25" s="10" t="s">
        <v>306</v>
      </c>
      <c r="F25" s="104">
        <v>200</v>
      </c>
      <c r="G25" s="10" t="s">
        <v>270</v>
      </c>
      <c r="H25" s="10"/>
      <c r="I25" s="10">
        <v>50</v>
      </c>
      <c r="J25" s="39">
        <f t="shared" si="1"/>
        <v>4</v>
      </c>
      <c r="K25" s="40">
        <f t="shared" si="0"/>
        <v>0</v>
      </c>
    </row>
    <row r="26" spans="1:11">
      <c r="A26" s="10" t="s">
        <v>309</v>
      </c>
      <c r="B26" s="10"/>
      <c r="C26" s="10" t="s">
        <v>267</v>
      </c>
      <c r="D26" s="38" t="s">
        <v>310</v>
      </c>
      <c r="E26" s="10" t="s">
        <v>306</v>
      </c>
      <c r="F26" s="104">
        <v>200</v>
      </c>
      <c r="G26" s="10" t="s">
        <v>270</v>
      </c>
      <c r="H26" s="10"/>
      <c r="I26" s="10">
        <v>50</v>
      </c>
      <c r="J26" s="41">
        <f t="shared" si="1"/>
        <v>4</v>
      </c>
      <c r="K26" s="42">
        <f t="shared" si="0"/>
        <v>0</v>
      </c>
    </row>
    <row r="27" spans="1:11">
      <c r="A27" s="120" t="s">
        <v>311</v>
      </c>
      <c r="B27" s="10" t="s">
        <v>312</v>
      </c>
      <c r="C27" s="10" t="s">
        <v>313</v>
      </c>
      <c r="D27" s="38" t="s">
        <v>314</v>
      </c>
      <c r="E27" s="10" t="s">
        <v>306</v>
      </c>
      <c r="F27" s="104">
        <v>257</v>
      </c>
      <c r="G27" s="10" t="s">
        <v>270</v>
      </c>
      <c r="H27" s="10"/>
      <c r="I27" s="10">
        <v>50</v>
      </c>
      <c r="J27" s="39">
        <f t="shared" si="1"/>
        <v>5.14</v>
      </c>
      <c r="K27" s="40">
        <f t="shared" si="0"/>
        <v>0</v>
      </c>
    </row>
    <row r="28" spans="1:11">
      <c r="A28" s="121"/>
      <c r="B28" s="10" t="s">
        <v>315</v>
      </c>
      <c r="C28" s="10" t="s">
        <v>313</v>
      </c>
      <c r="D28" s="38" t="s">
        <v>316</v>
      </c>
      <c r="E28" s="10" t="s">
        <v>306</v>
      </c>
      <c r="F28" s="104">
        <v>268</v>
      </c>
      <c r="G28" s="10" t="s">
        <v>270</v>
      </c>
      <c r="H28" s="10"/>
      <c r="I28" s="10">
        <v>50</v>
      </c>
      <c r="J28" s="41">
        <f t="shared" si="1"/>
        <v>5.36</v>
      </c>
      <c r="K28" s="42">
        <f t="shared" si="0"/>
        <v>0</v>
      </c>
    </row>
    <row r="29" spans="1:11">
      <c r="A29" s="10" t="s">
        <v>317</v>
      </c>
      <c r="B29" s="10" t="s">
        <v>318</v>
      </c>
      <c r="C29" s="10" t="s">
        <v>313</v>
      </c>
      <c r="D29" s="38" t="s">
        <v>319</v>
      </c>
      <c r="E29" s="10" t="s">
        <v>320</v>
      </c>
      <c r="F29" s="104">
        <v>250</v>
      </c>
      <c r="G29" s="10" t="s">
        <v>270</v>
      </c>
      <c r="H29" s="10"/>
      <c r="I29" s="10">
        <v>2</v>
      </c>
      <c r="J29" s="39">
        <f t="shared" si="1"/>
        <v>125</v>
      </c>
      <c r="K29" s="42">
        <f t="shared" si="0"/>
        <v>0</v>
      </c>
    </row>
    <row r="30" spans="1:11">
      <c r="A30" s="10" t="s">
        <v>321</v>
      </c>
      <c r="B30" s="10" t="s">
        <v>322</v>
      </c>
      <c r="C30" s="10" t="s">
        <v>313</v>
      </c>
      <c r="D30" s="38" t="s">
        <v>323</v>
      </c>
      <c r="E30" s="10" t="s">
        <v>280</v>
      </c>
      <c r="F30" s="104">
        <v>342</v>
      </c>
      <c r="G30" s="10" t="s">
        <v>270</v>
      </c>
      <c r="H30" s="10"/>
      <c r="I30" s="10">
        <v>1</v>
      </c>
      <c r="J30" s="41">
        <f t="shared" si="1"/>
        <v>342</v>
      </c>
      <c r="K30" s="42">
        <f t="shared" si="0"/>
        <v>0</v>
      </c>
    </row>
    <row r="31" spans="1:11">
      <c r="A31" s="10" t="s">
        <v>324</v>
      </c>
      <c r="B31" s="10" t="s">
        <v>325</v>
      </c>
      <c r="C31" s="10" t="s">
        <v>313</v>
      </c>
      <c r="D31" s="38" t="s">
        <v>326</v>
      </c>
      <c r="E31" s="10" t="s">
        <v>327</v>
      </c>
      <c r="F31" s="104">
        <v>192</v>
      </c>
      <c r="G31" s="10" t="s">
        <v>270</v>
      </c>
      <c r="H31" s="10"/>
      <c r="I31" s="10">
        <v>20</v>
      </c>
      <c r="J31" s="39">
        <f t="shared" si="1"/>
        <v>9.6</v>
      </c>
      <c r="K31" s="40">
        <f t="shared" si="0"/>
        <v>0</v>
      </c>
    </row>
    <row r="32" spans="1:11">
      <c r="A32" s="10" t="s">
        <v>328</v>
      </c>
      <c r="B32" s="10" t="s">
        <v>329</v>
      </c>
      <c r="C32" s="10" t="s">
        <v>313</v>
      </c>
      <c r="D32" s="38" t="s">
        <v>330</v>
      </c>
      <c r="E32" s="10" t="s">
        <v>269</v>
      </c>
      <c r="F32" s="104">
        <v>231</v>
      </c>
      <c r="G32" s="10" t="s">
        <v>270</v>
      </c>
      <c r="H32" s="10"/>
      <c r="I32" s="10">
        <v>100</v>
      </c>
      <c r="J32" s="41">
        <f t="shared" si="1"/>
        <v>2.31</v>
      </c>
      <c r="K32" s="42">
        <f t="shared" si="0"/>
        <v>0</v>
      </c>
    </row>
    <row r="33" spans="1:20">
      <c r="A33" s="10" t="s">
        <v>331</v>
      </c>
      <c r="B33" s="10" t="s">
        <v>329</v>
      </c>
      <c r="C33" s="10" t="s">
        <v>313</v>
      </c>
      <c r="D33" s="38" t="s">
        <v>332</v>
      </c>
      <c r="E33" s="10" t="s">
        <v>269</v>
      </c>
      <c r="F33" s="104">
        <v>259</v>
      </c>
      <c r="G33" s="10" t="s">
        <v>270</v>
      </c>
      <c r="H33" s="10"/>
      <c r="I33" s="10">
        <v>100</v>
      </c>
      <c r="J33" s="39">
        <f t="shared" si="1"/>
        <v>2.59</v>
      </c>
      <c r="K33" s="40">
        <f t="shared" si="0"/>
        <v>0</v>
      </c>
    </row>
    <row r="34" spans="1:20">
      <c r="A34" s="10" t="s">
        <v>333</v>
      </c>
      <c r="B34" s="10" t="s">
        <v>334</v>
      </c>
      <c r="C34" s="10" t="s">
        <v>313</v>
      </c>
      <c r="D34" s="38" t="s">
        <v>335</v>
      </c>
      <c r="E34" s="10" t="s">
        <v>306</v>
      </c>
      <c r="F34" s="104">
        <v>219</v>
      </c>
      <c r="G34" s="10" t="s">
        <v>270</v>
      </c>
      <c r="H34" s="10"/>
      <c r="I34" s="10">
        <v>50</v>
      </c>
      <c r="J34" s="41">
        <f t="shared" si="1"/>
        <v>4.38</v>
      </c>
      <c r="K34" s="42">
        <f t="shared" si="0"/>
        <v>0</v>
      </c>
    </row>
    <row r="35" spans="1:20">
      <c r="A35" s="10" t="s">
        <v>333</v>
      </c>
      <c r="B35" s="10" t="s">
        <v>336</v>
      </c>
      <c r="C35" s="10" t="s">
        <v>313</v>
      </c>
      <c r="D35" s="38" t="s">
        <v>337</v>
      </c>
      <c r="E35" s="10" t="s">
        <v>276</v>
      </c>
      <c r="F35" s="104">
        <v>250</v>
      </c>
      <c r="G35" s="10" t="s">
        <v>270</v>
      </c>
      <c r="H35" s="10"/>
      <c r="I35" s="10">
        <v>30</v>
      </c>
      <c r="J35" s="39">
        <f t="shared" si="1"/>
        <v>8.3333333333333339</v>
      </c>
      <c r="K35" s="40">
        <f t="shared" si="0"/>
        <v>0</v>
      </c>
    </row>
    <row r="36" spans="1:20">
      <c r="A36" s="120" t="s">
        <v>338</v>
      </c>
      <c r="B36" s="10" t="s">
        <v>339</v>
      </c>
      <c r="C36" s="10" t="s">
        <v>298</v>
      </c>
      <c r="D36" s="38" t="s">
        <v>340</v>
      </c>
      <c r="E36" s="10" t="s">
        <v>341</v>
      </c>
      <c r="F36" s="104">
        <v>162</v>
      </c>
      <c r="G36" s="10" t="s">
        <v>270</v>
      </c>
      <c r="H36" s="10"/>
      <c r="I36" s="10">
        <v>50</v>
      </c>
      <c r="J36" s="41">
        <f t="shared" si="1"/>
        <v>3.24</v>
      </c>
      <c r="K36" s="42">
        <f t="shared" si="0"/>
        <v>0</v>
      </c>
    </row>
    <row r="37" spans="1:20">
      <c r="A37" s="121"/>
      <c r="B37" s="10" t="s">
        <v>342</v>
      </c>
      <c r="C37" s="10" t="s">
        <v>298</v>
      </c>
      <c r="D37" s="38" t="s">
        <v>343</v>
      </c>
      <c r="E37" s="10" t="s">
        <v>341</v>
      </c>
      <c r="F37" s="104">
        <v>203</v>
      </c>
      <c r="G37" s="10" t="s">
        <v>270</v>
      </c>
      <c r="H37" s="10"/>
      <c r="I37" s="10">
        <v>50</v>
      </c>
      <c r="J37" s="39">
        <f t="shared" si="1"/>
        <v>4.0599999999999996</v>
      </c>
      <c r="K37" s="40">
        <f t="shared" si="0"/>
        <v>0</v>
      </c>
    </row>
    <row r="38" spans="1:20">
      <c r="A38" s="10" t="s">
        <v>344</v>
      </c>
      <c r="B38" s="10" t="s">
        <v>345</v>
      </c>
      <c r="C38" s="10" t="s">
        <v>346</v>
      </c>
      <c r="D38" s="38" t="s">
        <v>347</v>
      </c>
      <c r="E38" s="10" t="s">
        <v>306</v>
      </c>
      <c r="F38" s="104">
        <v>121</v>
      </c>
      <c r="G38" s="10" t="s">
        <v>270</v>
      </c>
      <c r="H38" s="10"/>
      <c r="I38" s="10">
        <v>50</v>
      </c>
      <c r="J38" s="41">
        <f t="shared" si="1"/>
        <v>2.42</v>
      </c>
      <c r="K38" s="42">
        <f t="shared" si="0"/>
        <v>0</v>
      </c>
    </row>
    <row r="39" spans="1:20">
      <c r="A39" s="46"/>
      <c r="B39" s="10" t="s">
        <v>348</v>
      </c>
      <c r="C39" s="10" t="s">
        <v>346</v>
      </c>
      <c r="D39" s="38" t="s">
        <v>349</v>
      </c>
      <c r="E39" s="10" t="s">
        <v>270</v>
      </c>
      <c r="F39" s="104">
        <v>287</v>
      </c>
      <c r="G39" s="10" t="s">
        <v>270</v>
      </c>
      <c r="H39" s="10"/>
      <c r="I39" s="10">
        <v>1</v>
      </c>
      <c r="J39" s="41">
        <f t="shared" si="1"/>
        <v>287</v>
      </c>
      <c r="K39" s="42">
        <f t="shared" si="0"/>
        <v>0</v>
      </c>
    </row>
    <row r="40" spans="1:20">
      <c r="B40" s="10" t="s">
        <v>350</v>
      </c>
      <c r="C40" s="10" t="s">
        <v>346</v>
      </c>
      <c r="D40" s="38" t="s">
        <v>351</v>
      </c>
      <c r="E40" s="10" t="s">
        <v>300</v>
      </c>
      <c r="F40" s="104">
        <v>149</v>
      </c>
      <c r="G40" s="10" t="s">
        <v>270</v>
      </c>
      <c r="H40" s="10"/>
      <c r="I40" s="10">
        <v>50</v>
      </c>
      <c r="J40" s="41">
        <f t="shared" si="1"/>
        <v>2.98</v>
      </c>
      <c r="K40" s="42">
        <f t="shared" si="0"/>
        <v>0</v>
      </c>
    </row>
    <row r="41" spans="1:20">
      <c r="B41" s="10" t="s">
        <v>352</v>
      </c>
      <c r="C41" s="10" t="s">
        <v>346</v>
      </c>
      <c r="D41" s="38" t="s">
        <v>353</v>
      </c>
      <c r="E41" s="10" t="s">
        <v>295</v>
      </c>
      <c r="F41" s="104">
        <v>87</v>
      </c>
      <c r="G41" s="10" t="s">
        <v>270</v>
      </c>
      <c r="H41" s="10"/>
      <c r="I41" s="10">
        <v>30</v>
      </c>
      <c r="J41" s="41">
        <f t="shared" si="1"/>
        <v>2.9</v>
      </c>
      <c r="K41" s="42">
        <f t="shared" si="0"/>
        <v>0</v>
      </c>
    </row>
    <row r="42" spans="1:20">
      <c r="A42" s="45" t="s">
        <v>354</v>
      </c>
      <c r="B42" s="10" t="s">
        <v>355</v>
      </c>
      <c r="C42" s="10" t="s">
        <v>346</v>
      </c>
      <c r="D42" s="38" t="s">
        <v>356</v>
      </c>
      <c r="E42" s="10" t="s">
        <v>357</v>
      </c>
      <c r="F42" s="104">
        <v>78.400000000000006</v>
      </c>
      <c r="G42" s="10" t="s">
        <v>270</v>
      </c>
      <c r="H42" s="10"/>
      <c r="I42" s="10">
        <v>20</v>
      </c>
      <c r="J42" s="41">
        <f t="shared" si="1"/>
        <v>3.9200000000000004</v>
      </c>
      <c r="K42" s="42">
        <f t="shared" si="0"/>
        <v>0</v>
      </c>
    </row>
    <row r="43" spans="1:20">
      <c r="A43" s="47"/>
      <c r="B43" s="10" t="s">
        <v>358</v>
      </c>
      <c r="C43" s="10" t="s">
        <v>346</v>
      </c>
      <c r="D43" s="38" t="s">
        <v>359</v>
      </c>
      <c r="E43" s="10" t="s">
        <v>357</v>
      </c>
      <c r="F43" s="104">
        <v>156</v>
      </c>
      <c r="G43" s="10" t="s">
        <v>270</v>
      </c>
      <c r="H43" s="10"/>
      <c r="I43" s="10">
        <v>20</v>
      </c>
      <c r="J43" s="41">
        <f t="shared" si="1"/>
        <v>7.8</v>
      </c>
      <c r="K43" s="42">
        <f t="shared" si="0"/>
        <v>0</v>
      </c>
    </row>
    <row r="44" spans="1:20">
      <c r="A44" s="47" t="s">
        <v>360</v>
      </c>
      <c r="B44" s="10" t="s">
        <v>361</v>
      </c>
      <c r="C44" s="10" t="s">
        <v>346</v>
      </c>
      <c r="D44" s="38" t="s">
        <v>362</v>
      </c>
      <c r="E44" s="10" t="s">
        <v>300</v>
      </c>
      <c r="F44" s="104">
        <v>121</v>
      </c>
      <c r="G44" s="10" t="s">
        <v>270</v>
      </c>
      <c r="H44" s="10"/>
      <c r="I44" s="10">
        <v>50</v>
      </c>
      <c r="J44" s="41">
        <f t="shared" si="1"/>
        <v>2.42</v>
      </c>
      <c r="K44" s="42">
        <f t="shared" si="0"/>
        <v>0</v>
      </c>
    </row>
    <row r="45" spans="1:20">
      <c r="A45" s="123"/>
      <c r="B45" s="10" t="s">
        <v>363</v>
      </c>
      <c r="C45" s="10" t="s">
        <v>364</v>
      </c>
      <c r="D45" s="38" t="s">
        <v>365</v>
      </c>
      <c r="E45" s="10" t="s">
        <v>366</v>
      </c>
      <c r="F45" s="104">
        <v>494.5</v>
      </c>
      <c r="G45" s="10"/>
      <c r="H45" s="10"/>
      <c r="I45" s="10">
        <v>30</v>
      </c>
      <c r="J45" s="41">
        <f t="shared" si="1"/>
        <v>16.483333333333334</v>
      </c>
      <c r="K45" s="42"/>
      <c r="M45" s="10" t="s">
        <v>367</v>
      </c>
      <c r="N45" s="10" t="s">
        <v>368</v>
      </c>
      <c r="O45" s="10"/>
      <c r="P45" s="10" t="s">
        <v>369</v>
      </c>
      <c r="Q45" s="10" t="s">
        <v>370</v>
      </c>
      <c r="R45" s="10" t="s">
        <v>371</v>
      </c>
    </row>
    <row r="46" spans="1:20">
      <c r="A46" s="124"/>
      <c r="B46" s="10" t="s">
        <v>372</v>
      </c>
      <c r="C46" s="10" t="s">
        <v>364</v>
      </c>
      <c r="D46" s="38" t="s">
        <v>373</v>
      </c>
      <c r="E46" s="10" t="s">
        <v>374</v>
      </c>
      <c r="F46" s="104">
        <v>458.85</v>
      </c>
      <c r="G46" s="10" t="s">
        <v>270</v>
      </c>
      <c r="H46" s="10"/>
      <c r="I46" s="10">
        <v>30</v>
      </c>
      <c r="J46" s="41">
        <f t="shared" si="1"/>
        <v>15.295</v>
      </c>
      <c r="K46" s="42">
        <f t="shared" si="0"/>
        <v>0</v>
      </c>
      <c r="M46" s="10"/>
      <c r="N46" s="10"/>
      <c r="O46" s="10">
        <f>N46+1</f>
        <v>1</v>
      </c>
      <c r="P46" s="10"/>
      <c r="Q46" s="10">
        <f>M46*O46*P46</f>
        <v>0</v>
      </c>
      <c r="R46" s="10">
        <f>Q46/2</f>
        <v>0</v>
      </c>
    </row>
    <row r="47" spans="1:20">
      <c r="A47" s="120" t="s">
        <v>375</v>
      </c>
      <c r="B47" s="10" t="s">
        <v>376</v>
      </c>
      <c r="C47" s="10" t="s">
        <v>298</v>
      </c>
      <c r="D47" s="38" t="s">
        <v>377</v>
      </c>
      <c r="E47" s="10" t="s">
        <v>290</v>
      </c>
      <c r="F47" s="104">
        <v>271</v>
      </c>
      <c r="G47" s="10" t="s">
        <v>270</v>
      </c>
      <c r="H47" s="10"/>
      <c r="I47" s="10">
        <v>100</v>
      </c>
      <c r="J47" s="41">
        <f t="shared" si="1"/>
        <v>2.71</v>
      </c>
      <c r="K47" s="42">
        <f t="shared" si="0"/>
        <v>0</v>
      </c>
      <c r="M47" s="48" t="s">
        <v>378</v>
      </c>
    </row>
    <row r="48" spans="1:20">
      <c r="A48" s="121"/>
      <c r="B48" s="10" t="s">
        <v>379</v>
      </c>
      <c r="C48" s="10" t="s">
        <v>298</v>
      </c>
      <c r="D48" s="38" t="s">
        <v>380</v>
      </c>
      <c r="E48" s="10" t="s">
        <v>270</v>
      </c>
      <c r="F48" s="104">
        <v>1153</v>
      </c>
      <c r="G48" s="10" t="s">
        <v>270</v>
      </c>
      <c r="H48" s="10"/>
      <c r="I48" s="10">
        <v>5</v>
      </c>
      <c r="J48" s="41">
        <f t="shared" si="1"/>
        <v>230.6</v>
      </c>
      <c r="K48" s="42">
        <f t="shared" si="0"/>
        <v>0</v>
      </c>
      <c r="S48" s="49">
        <f>R46+20</f>
        <v>20</v>
      </c>
      <c r="T48" s="50" t="s">
        <v>381</v>
      </c>
    </row>
    <row r="49" spans="1:20">
      <c r="A49" s="47" t="s">
        <v>382</v>
      </c>
      <c r="B49" s="10"/>
      <c r="C49" s="10" t="s">
        <v>267</v>
      </c>
      <c r="D49" s="38" t="s">
        <v>383</v>
      </c>
      <c r="E49" s="10" t="s">
        <v>300</v>
      </c>
      <c r="F49" s="104">
        <v>257.60000000000002</v>
      </c>
      <c r="G49" s="10" t="s">
        <v>270</v>
      </c>
      <c r="H49" s="10"/>
      <c r="I49" s="10">
        <v>50</v>
      </c>
      <c r="J49" s="41">
        <f t="shared" si="1"/>
        <v>5.1520000000000001</v>
      </c>
      <c r="K49" s="42">
        <f t="shared" si="0"/>
        <v>0</v>
      </c>
      <c r="S49" s="51">
        <f>(M46*O46)/60</f>
        <v>0</v>
      </c>
      <c r="T49" t="s">
        <v>384</v>
      </c>
    </row>
    <row r="50" spans="1:20">
      <c r="A50" s="47" t="s">
        <v>385</v>
      </c>
      <c r="B50" s="10"/>
      <c r="C50" s="10" t="s">
        <v>267</v>
      </c>
      <c r="D50" s="38" t="s">
        <v>386</v>
      </c>
      <c r="E50" s="10" t="s">
        <v>300</v>
      </c>
      <c r="F50" s="104">
        <v>342.4</v>
      </c>
      <c r="G50" s="10" t="s">
        <v>270</v>
      </c>
      <c r="H50" s="10"/>
      <c r="I50" s="10">
        <v>50</v>
      </c>
      <c r="J50" s="41">
        <f t="shared" si="1"/>
        <v>6.8479999999999999</v>
      </c>
      <c r="K50" s="42">
        <f t="shared" si="0"/>
        <v>0</v>
      </c>
    </row>
    <row r="51" spans="1:20">
      <c r="A51" s="47" t="s">
        <v>387</v>
      </c>
      <c r="B51" s="10" t="s">
        <v>388</v>
      </c>
      <c r="C51" s="10" t="s">
        <v>267</v>
      </c>
      <c r="D51" s="38" t="s">
        <v>389</v>
      </c>
      <c r="E51" s="10" t="s">
        <v>306</v>
      </c>
      <c r="F51" s="104">
        <v>166.4</v>
      </c>
      <c r="G51" s="10" t="s">
        <v>270</v>
      </c>
      <c r="H51" s="10"/>
      <c r="I51" s="10">
        <v>50</v>
      </c>
      <c r="J51" s="41">
        <f t="shared" si="1"/>
        <v>3.3280000000000003</v>
      </c>
      <c r="K51" s="42">
        <f t="shared" si="0"/>
        <v>0</v>
      </c>
    </row>
    <row r="52" spans="1:20">
      <c r="A52" s="47" t="s">
        <v>390</v>
      </c>
      <c r="B52" s="10" t="s">
        <v>391</v>
      </c>
      <c r="C52" s="10" t="s">
        <v>267</v>
      </c>
      <c r="D52" s="38" t="s">
        <v>392</v>
      </c>
      <c r="E52" s="10" t="s">
        <v>393</v>
      </c>
      <c r="F52" s="104">
        <v>75.2</v>
      </c>
      <c r="G52" s="10" t="s">
        <v>270</v>
      </c>
      <c r="H52" s="10"/>
      <c r="I52" s="10">
        <v>5</v>
      </c>
      <c r="J52" s="41">
        <f t="shared" si="1"/>
        <v>15.040000000000001</v>
      </c>
      <c r="K52" s="42">
        <f t="shared" si="0"/>
        <v>0</v>
      </c>
    </row>
    <row r="53" spans="1:20">
      <c r="A53" s="47" t="s">
        <v>394</v>
      </c>
      <c r="B53" s="10" t="s">
        <v>395</v>
      </c>
      <c r="C53" s="10" t="s">
        <v>396</v>
      </c>
      <c r="D53" s="38" t="s">
        <v>397</v>
      </c>
      <c r="E53" s="10" t="s">
        <v>398</v>
      </c>
      <c r="F53" s="104">
        <v>199.83</v>
      </c>
      <c r="G53" s="10" t="s">
        <v>270</v>
      </c>
      <c r="H53" s="10"/>
      <c r="I53" s="10">
        <v>24</v>
      </c>
      <c r="J53" s="41">
        <f t="shared" si="1"/>
        <v>8.3262499999999999</v>
      </c>
      <c r="K53" s="42">
        <f t="shared" si="0"/>
        <v>0</v>
      </c>
    </row>
    <row r="54" spans="1:20">
      <c r="A54" s="47" t="s">
        <v>399</v>
      </c>
      <c r="B54" s="10"/>
      <c r="C54" s="10" t="s">
        <v>400</v>
      </c>
      <c r="D54" s="38" t="s">
        <v>401</v>
      </c>
      <c r="E54" s="10" t="s">
        <v>402</v>
      </c>
      <c r="F54" s="104">
        <v>350.91</v>
      </c>
      <c r="G54" s="10" t="s">
        <v>270</v>
      </c>
      <c r="H54" s="10"/>
      <c r="I54" s="10">
        <v>50</v>
      </c>
      <c r="J54" s="41">
        <f t="shared" si="1"/>
        <v>7.0182000000000002</v>
      </c>
      <c r="K54" s="42">
        <f t="shared" si="0"/>
        <v>0</v>
      </c>
    </row>
    <row r="55" spans="1:20">
      <c r="A55" s="47" t="s">
        <v>403</v>
      </c>
      <c r="B55" s="10"/>
      <c r="C55" s="10" t="s">
        <v>400</v>
      </c>
      <c r="D55" s="38" t="s">
        <v>404</v>
      </c>
      <c r="E55" s="10" t="s">
        <v>405</v>
      </c>
      <c r="F55" s="104">
        <v>220.46</v>
      </c>
      <c r="G55" s="10" t="s">
        <v>270</v>
      </c>
      <c r="H55" s="10"/>
      <c r="I55" s="10">
        <v>5</v>
      </c>
      <c r="J55" s="41">
        <f t="shared" si="1"/>
        <v>44.091999999999999</v>
      </c>
      <c r="K55" s="42">
        <f t="shared" si="0"/>
        <v>0</v>
      </c>
    </row>
    <row r="56" spans="1:20">
      <c r="A56" s="47" t="s">
        <v>406</v>
      </c>
      <c r="B56" s="10"/>
      <c r="C56" s="10" t="s">
        <v>407</v>
      </c>
      <c r="D56" s="38" t="s">
        <v>408</v>
      </c>
      <c r="E56" s="10" t="s">
        <v>300</v>
      </c>
      <c r="F56" s="104">
        <v>482.5</v>
      </c>
      <c r="G56" s="10" t="s">
        <v>270</v>
      </c>
      <c r="H56" s="10"/>
      <c r="I56" s="10">
        <v>50</v>
      </c>
      <c r="J56" s="41">
        <f t="shared" si="1"/>
        <v>9.65</v>
      </c>
      <c r="K56" s="42">
        <f t="shared" si="0"/>
        <v>0</v>
      </c>
    </row>
    <row r="57" spans="1:20">
      <c r="A57" s="52" t="s">
        <v>409</v>
      </c>
      <c r="B57" s="10" t="s">
        <v>410</v>
      </c>
      <c r="C57" s="10" t="s">
        <v>411</v>
      </c>
      <c r="D57" s="38" t="s">
        <v>412</v>
      </c>
      <c r="E57" s="10" t="s">
        <v>413</v>
      </c>
      <c r="F57" s="104">
        <v>551.26</v>
      </c>
      <c r="G57" s="10" t="s">
        <v>270</v>
      </c>
      <c r="H57" s="53"/>
      <c r="I57" s="10">
        <v>10</v>
      </c>
      <c r="J57" s="41">
        <f t="shared" si="1"/>
        <v>55.125999999999998</v>
      </c>
      <c r="K57" s="42">
        <f t="shared" si="0"/>
        <v>0</v>
      </c>
    </row>
    <row r="58" spans="1:20">
      <c r="A58" s="54" t="s">
        <v>414</v>
      </c>
      <c r="B58" s="55" t="s">
        <v>255</v>
      </c>
      <c r="C58" s="55"/>
      <c r="D58" s="56" t="s">
        <v>257</v>
      </c>
      <c r="E58" s="55" t="s">
        <v>258</v>
      </c>
      <c r="F58" s="57" t="s">
        <v>259</v>
      </c>
      <c r="G58" s="55" t="s">
        <v>260</v>
      </c>
      <c r="H58" s="55" t="s">
        <v>261</v>
      </c>
      <c r="I58" s="55"/>
      <c r="J58" s="55" t="s">
        <v>262</v>
      </c>
      <c r="K58" s="55" t="s">
        <v>66</v>
      </c>
    </row>
    <row r="59" spans="1:20">
      <c r="A59" s="10" t="s">
        <v>415</v>
      </c>
      <c r="B59" s="10"/>
      <c r="C59" s="10" t="s">
        <v>400</v>
      </c>
      <c r="D59" s="58" t="s">
        <v>416</v>
      </c>
      <c r="E59" s="10" t="s">
        <v>417</v>
      </c>
      <c r="F59" s="104">
        <v>382.71</v>
      </c>
      <c r="G59" s="10" t="s">
        <v>352</v>
      </c>
      <c r="H59" s="10"/>
      <c r="I59" s="10">
        <v>16000</v>
      </c>
      <c r="J59" s="39">
        <f t="shared" si="1"/>
        <v>2.3919375E-2</v>
      </c>
      <c r="K59" s="40">
        <f>H59*J59</f>
        <v>0</v>
      </c>
    </row>
    <row r="60" spans="1:20">
      <c r="A60" s="10" t="s">
        <v>418</v>
      </c>
      <c r="B60" s="10"/>
      <c r="C60" s="10" t="s">
        <v>400</v>
      </c>
      <c r="D60" s="58" t="s">
        <v>419</v>
      </c>
      <c r="E60" s="10" t="s">
        <v>417</v>
      </c>
      <c r="F60" s="104">
        <v>372.33</v>
      </c>
      <c r="G60" s="10" t="s">
        <v>352</v>
      </c>
      <c r="H60" s="10"/>
      <c r="I60" s="10">
        <v>16000</v>
      </c>
      <c r="J60" s="39">
        <f t="shared" si="1"/>
        <v>2.3270625E-2</v>
      </c>
      <c r="K60" s="40">
        <f>H60*J60</f>
        <v>0</v>
      </c>
    </row>
    <row r="61" spans="1:20">
      <c r="A61" s="10" t="s">
        <v>420</v>
      </c>
      <c r="B61" s="10"/>
      <c r="C61" s="10" t="s">
        <v>400</v>
      </c>
      <c r="D61" s="82" t="s">
        <v>421</v>
      </c>
      <c r="E61" s="10" t="s">
        <v>417</v>
      </c>
      <c r="F61" s="104">
        <v>373.06</v>
      </c>
      <c r="G61" s="10" t="s">
        <v>352</v>
      </c>
      <c r="H61" s="10"/>
      <c r="I61" s="10">
        <v>16000</v>
      </c>
      <c r="J61" s="39">
        <f t="shared" si="1"/>
        <v>2.331625E-2</v>
      </c>
      <c r="K61" s="40">
        <f>H61*J61</f>
        <v>0</v>
      </c>
    </row>
    <row r="62" spans="1:20">
      <c r="A62" s="10" t="s">
        <v>422</v>
      </c>
      <c r="B62" s="10" t="s">
        <v>423</v>
      </c>
      <c r="C62" s="10" t="s">
        <v>400</v>
      </c>
      <c r="D62" t="s">
        <v>424</v>
      </c>
      <c r="E62" s="10" t="s">
        <v>417</v>
      </c>
      <c r="F62" s="104">
        <v>455.29</v>
      </c>
      <c r="G62" s="10" t="s">
        <v>352</v>
      </c>
      <c r="H62" s="10"/>
      <c r="I62" s="10">
        <v>16000</v>
      </c>
      <c r="J62" s="39">
        <f t="shared" si="1"/>
        <v>2.8455625000000002E-2</v>
      </c>
      <c r="K62" s="40">
        <f t="shared" ref="K62:K190" si="2">H62*J62</f>
        <v>0</v>
      </c>
    </row>
    <row r="63" spans="1:20">
      <c r="A63" s="10" t="s">
        <v>425</v>
      </c>
      <c r="B63" s="10" t="s">
        <v>426</v>
      </c>
      <c r="C63" s="10" t="s">
        <v>400</v>
      </c>
      <c r="D63" s="58" t="s">
        <v>427</v>
      </c>
      <c r="E63" s="10" t="s">
        <v>417</v>
      </c>
      <c r="F63" s="104">
        <v>451.66</v>
      </c>
      <c r="G63" s="10" t="s">
        <v>352</v>
      </c>
      <c r="H63" s="10"/>
      <c r="I63" s="10">
        <v>16000</v>
      </c>
      <c r="J63" s="39">
        <f t="shared" si="1"/>
        <v>2.822875E-2</v>
      </c>
      <c r="K63" s="40">
        <f t="shared" si="2"/>
        <v>0</v>
      </c>
    </row>
    <row r="64" spans="1:20">
      <c r="A64" s="10" t="s">
        <v>428</v>
      </c>
      <c r="B64" s="10" t="s">
        <v>426</v>
      </c>
      <c r="C64" s="10" t="s">
        <v>400</v>
      </c>
      <c r="D64" s="58" t="s">
        <v>429</v>
      </c>
      <c r="E64" s="10" t="s">
        <v>417</v>
      </c>
      <c r="F64" s="104">
        <v>173.08</v>
      </c>
      <c r="G64" s="10" t="s">
        <v>352</v>
      </c>
      <c r="H64" s="10"/>
      <c r="I64" s="10">
        <v>16000</v>
      </c>
      <c r="J64" s="39">
        <f t="shared" si="1"/>
        <v>1.0817500000000001E-2</v>
      </c>
      <c r="K64" s="40">
        <f t="shared" si="2"/>
        <v>0</v>
      </c>
    </row>
    <row r="65" spans="1:11">
      <c r="A65" s="10" t="s">
        <v>430</v>
      </c>
      <c r="B65" s="10" t="s">
        <v>431</v>
      </c>
      <c r="C65" s="10" t="s">
        <v>432</v>
      </c>
      <c r="D65" s="58" t="s">
        <v>433</v>
      </c>
      <c r="E65" s="10" t="s">
        <v>417</v>
      </c>
      <c r="F65" s="104">
        <v>139.13</v>
      </c>
      <c r="G65" s="10" t="s">
        <v>352</v>
      </c>
      <c r="H65" s="10"/>
      <c r="I65" s="10">
        <v>16000</v>
      </c>
      <c r="J65" s="39">
        <f t="shared" si="1"/>
        <v>8.6956250000000002E-3</v>
      </c>
      <c r="K65" s="40">
        <f t="shared" si="2"/>
        <v>0</v>
      </c>
    </row>
    <row r="66" spans="1:11">
      <c r="A66" s="10" t="s">
        <v>434</v>
      </c>
      <c r="B66" s="10" t="s">
        <v>435</v>
      </c>
      <c r="C66" s="10" t="s">
        <v>400</v>
      </c>
      <c r="D66" t="s">
        <v>436</v>
      </c>
      <c r="E66" s="10" t="s">
        <v>417</v>
      </c>
      <c r="F66" s="104">
        <v>119.38</v>
      </c>
      <c r="G66" s="10" t="s">
        <v>352</v>
      </c>
      <c r="H66" s="10"/>
      <c r="I66" s="10">
        <v>16000</v>
      </c>
      <c r="J66" s="39">
        <f t="shared" si="1"/>
        <v>7.46125E-3</v>
      </c>
      <c r="K66" s="40">
        <f t="shared" si="2"/>
        <v>0</v>
      </c>
    </row>
    <row r="67" spans="1:11">
      <c r="A67" s="10" t="s">
        <v>437</v>
      </c>
      <c r="B67" s="10" t="s">
        <v>438</v>
      </c>
      <c r="C67" s="10" t="s">
        <v>400</v>
      </c>
      <c r="D67" s="58" t="s">
        <v>439</v>
      </c>
      <c r="E67" s="10" t="s">
        <v>417</v>
      </c>
      <c r="F67" s="104">
        <v>228.97</v>
      </c>
      <c r="G67" s="10" t="s">
        <v>352</v>
      </c>
      <c r="H67" s="10"/>
      <c r="I67" s="10">
        <v>16000</v>
      </c>
      <c r="J67" s="39">
        <f t="shared" si="1"/>
        <v>1.4310625E-2</v>
      </c>
      <c r="K67" s="40">
        <f t="shared" si="2"/>
        <v>0</v>
      </c>
    </row>
    <row r="68" spans="1:11">
      <c r="A68" s="10" t="s">
        <v>440</v>
      </c>
      <c r="B68" s="10" t="s">
        <v>441</v>
      </c>
      <c r="C68" s="10" t="s">
        <v>400</v>
      </c>
      <c r="D68" s="59" t="s">
        <v>442</v>
      </c>
      <c r="E68" s="10" t="s">
        <v>443</v>
      </c>
      <c r="F68" s="104">
        <v>122.71</v>
      </c>
      <c r="G68" s="10" t="s">
        <v>352</v>
      </c>
      <c r="H68" s="10"/>
      <c r="I68" s="10">
        <v>4000</v>
      </c>
      <c r="J68" s="39">
        <f t="shared" si="1"/>
        <v>3.06775E-2</v>
      </c>
      <c r="K68" s="40">
        <f t="shared" si="2"/>
        <v>0</v>
      </c>
    </row>
    <row r="69" spans="1:11">
      <c r="A69" s="10" t="s">
        <v>444</v>
      </c>
      <c r="B69" s="10" t="s">
        <v>441</v>
      </c>
      <c r="C69" s="10" t="s">
        <v>400</v>
      </c>
      <c r="D69" s="58" t="s">
        <v>445</v>
      </c>
      <c r="E69" s="10" t="s">
        <v>443</v>
      </c>
      <c r="F69" s="104">
        <v>45.14</v>
      </c>
      <c r="G69" s="10" t="s">
        <v>352</v>
      </c>
      <c r="H69" s="10"/>
      <c r="I69" s="10">
        <v>4000</v>
      </c>
      <c r="J69" s="39">
        <f t="shared" si="1"/>
        <v>1.1285E-2</v>
      </c>
      <c r="K69" s="40">
        <f t="shared" si="2"/>
        <v>0</v>
      </c>
    </row>
    <row r="70" spans="1:11">
      <c r="A70" s="10" t="s">
        <v>446</v>
      </c>
      <c r="B70" s="10" t="s">
        <v>447</v>
      </c>
      <c r="C70" s="10" t="s">
        <v>400</v>
      </c>
      <c r="D70" s="58" t="s">
        <v>448</v>
      </c>
      <c r="E70" s="10" t="s">
        <v>449</v>
      </c>
      <c r="F70" s="104">
        <v>144.19999999999999</v>
      </c>
      <c r="G70" s="10" t="s">
        <v>352</v>
      </c>
      <c r="H70" s="10"/>
      <c r="I70" s="10">
        <v>500</v>
      </c>
      <c r="J70" s="39">
        <f t="shared" si="1"/>
        <v>0.28839999999999999</v>
      </c>
      <c r="K70" s="40">
        <f t="shared" si="2"/>
        <v>0</v>
      </c>
    </row>
    <row r="71" spans="1:11">
      <c r="A71" s="10" t="s">
        <v>450</v>
      </c>
      <c r="B71" s="10" t="s">
        <v>451</v>
      </c>
      <c r="C71" s="10" t="s">
        <v>452</v>
      </c>
      <c r="D71" s="58" t="s">
        <v>453</v>
      </c>
      <c r="E71" s="10" t="s">
        <v>454</v>
      </c>
      <c r="F71" s="104">
        <v>55.8</v>
      </c>
      <c r="G71" s="10" t="s">
        <v>352</v>
      </c>
      <c r="H71" s="10"/>
      <c r="I71" s="10">
        <v>100</v>
      </c>
      <c r="J71" s="39">
        <f t="shared" si="1"/>
        <v>0.55799999999999994</v>
      </c>
      <c r="K71" s="40">
        <f t="shared" si="2"/>
        <v>0</v>
      </c>
    </row>
    <row r="72" spans="1:11">
      <c r="A72" s="10" t="s">
        <v>455</v>
      </c>
      <c r="B72" s="10"/>
      <c r="C72" s="10" t="s">
        <v>452</v>
      </c>
      <c r="D72" s="60" t="s">
        <v>456</v>
      </c>
      <c r="E72" s="10" t="s">
        <v>457</v>
      </c>
      <c r="F72" s="104">
        <v>110</v>
      </c>
      <c r="G72" s="10" t="s">
        <v>352</v>
      </c>
      <c r="H72" s="10"/>
      <c r="I72" s="10">
        <v>2.89</v>
      </c>
      <c r="J72" s="39">
        <f t="shared" si="1"/>
        <v>38.062283737024217</v>
      </c>
      <c r="K72" s="40">
        <f t="shared" si="2"/>
        <v>0</v>
      </c>
    </row>
    <row r="73" spans="1:11">
      <c r="A73" s="10" t="s">
        <v>458</v>
      </c>
      <c r="B73" s="10"/>
      <c r="C73" s="10" t="s">
        <v>452</v>
      </c>
      <c r="D73" s="58" t="s">
        <v>459</v>
      </c>
      <c r="E73" s="10" t="s">
        <v>460</v>
      </c>
      <c r="F73" s="104">
        <v>49.6</v>
      </c>
      <c r="G73" s="10" t="s">
        <v>461</v>
      </c>
      <c r="H73" s="10"/>
      <c r="I73" s="10">
        <v>100</v>
      </c>
      <c r="J73" s="39">
        <f t="shared" si="1"/>
        <v>0.496</v>
      </c>
      <c r="K73" s="40">
        <f t="shared" si="2"/>
        <v>0</v>
      </c>
    </row>
    <row r="74" spans="1:11">
      <c r="A74" s="10" t="s">
        <v>462</v>
      </c>
      <c r="B74" s="10"/>
      <c r="C74" s="10" t="s">
        <v>400</v>
      </c>
      <c r="D74" s="61" t="s">
        <v>463</v>
      </c>
      <c r="E74" s="10" t="s">
        <v>443</v>
      </c>
      <c r="F74" s="104">
        <v>180.55</v>
      </c>
      <c r="G74" s="10" t="s">
        <v>352</v>
      </c>
      <c r="H74" s="10"/>
      <c r="I74" s="10">
        <v>4000</v>
      </c>
      <c r="J74" s="39">
        <f t="shared" si="1"/>
        <v>4.5137500000000004E-2</v>
      </c>
      <c r="K74" s="40">
        <f t="shared" si="2"/>
        <v>0</v>
      </c>
    </row>
    <row r="75" spans="1:11">
      <c r="A75" s="10" t="s">
        <v>464</v>
      </c>
      <c r="B75" s="10"/>
      <c r="C75" s="10" t="s">
        <v>400</v>
      </c>
      <c r="D75" s="58" t="s">
        <v>465</v>
      </c>
      <c r="E75" s="10" t="s">
        <v>417</v>
      </c>
      <c r="F75" s="104">
        <v>548.44000000000005</v>
      </c>
      <c r="G75" s="10" t="s">
        <v>352</v>
      </c>
      <c r="H75" s="10"/>
      <c r="I75" s="10">
        <v>16000</v>
      </c>
      <c r="J75" s="39">
        <f t="shared" si="1"/>
        <v>3.4277500000000002E-2</v>
      </c>
      <c r="K75" s="40">
        <f t="shared" si="2"/>
        <v>0</v>
      </c>
    </row>
    <row r="76" spans="1:11">
      <c r="A76" s="10" t="s">
        <v>466</v>
      </c>
      <c r="B76" s="10" t="s">
        <v>467</v>
      </c>
      <c r="C76" s="10" t="s">
        <v>400</v>
      </c>
      <c r="D76" s="62" t="s">
        <v>468</v>
      </c>
      <c r="E76" s="10" t="s">
        <v>469</v>
      </c>
      <c r="F76" s="104">
        <v>67.17</v>
      </c>
      <c r="G76" s="10" t="s">
        <v>352</v>
      </c>
      <c r="H76" s="10"/>
      <c r="I76" s="10">
        <v>1000</v>
      </c>
      <c r="J76" s="39">
        <f t="shared" si="1"/>
        <v>6.7170000000000007E-2</v>
      </c>
      <c r="K76" s="40">
        <f t="shared" si="2"/>
        <v>0</v>
      </c>
    </row>
    <row r="77" spans="1:11">
      <c r="A77" s="10" t="s">
        <v>470</v>
      </c>
      <c r="B77" s="10"/>
      <c r="C77" s="10" t="s">
        <v>400</v>
      </c>
      <c r="D77" s="38" t="s">
        <v>471</v>
      </c>
      <c r="E77" s="10" t="s">
        <v>449</v>
      </c>
      <c r="F77" s="104">
        <v>17.420000000000002</v>
      </c>
      <c r="G77" s="10" t="s">
        <v>352</v>
      </c>
      <c r="H77" s="10"/>
      <c r="I77" s="10">
        <v>500</v>
      </c>
      <c r="J77" s="39">
        <f t="shared" si="1"/>
        <v>3.4840000000000003E-2</v>
      </c>
      <c r="K77" s="40">
        <f t="shared" si="2"/>
        <v>0</v>
      </c>
    </row>
    <row r="78" spans="1:11">
      <c r="A78" s="10" t="s">
        <v>472</v>
      </c>
      <c r="B78" s="10"/>
      <c r="C78" s="10" t="s">
        <v>473</v>
      </c>
      <c r="D78" s="38" t="s">
        <v>474</v>
      </c>
      <c r="E78" s="10">
        <v>1</v>
      </c>
      <c r="F78" s="104">
        <v>14.62</v>
      </c>
      <c r="G78" s="10" t="s">
        <v>475</v>
      </c>
      <c r="H78" s="10"/>
      <c r="I78" s="10">
        <v>1</v>
      </c>
      <c r="J78" s="39">
        <f t="shared" si="1"/>
        <v>14.62</v>
      </c>
      <c r="K78" s="40">
        <f t="shared" si="2"/>
        <v>0</v>
      </c>
    </row>
    <row r="79" spans="1:11">
      <c r="A79" s="10" t="s">
        <v>476</v>
      </c>
      <c r="B79" s="10"/>
      <c r="C79" s="10" t="s">
        <v>477</v>
      </c>
      <c r="D79" s="38"/>
      <c r="E79" s="10"/>
      <c r="F79" s="104">
        <v>3.45</v>
      </c>
      <c r="G79" s="10" t="s">
        <v>352</v>
      </c>
      <c r="H79" s="10"/>
      <c r="I79" s="10">
        <v>1</v>
      </c>
      <c r="J79" s="39">
        <f t="shared" si="1"/>
        <v>3.45</v>
      </c>
      <c r="K79" s="40">
        <f t="shared" si="2"/>
        <v>0</v>
      </c>
    </row>
    <row r="80" spans="1:11">
      <c r="A80" s="10" t="s">
        <v>478</v>
      </c>
      <c r="B80" s="10"/>
      <c r="C80" s="10" t="s">
        <v>452</v>
      </c>
      <c r="D80" s="38" t="s">
        <v>479</v>
      </c>
      <c r="E80" s="10" t="s">
        <v>460</v>
      </c>
      <c r="F80" s="104">
        <v>438</v>
      </c>
      <c r="G80" s="10" t="s">
        <v>460</v>
      </c>
      <c r="H80" s="10"/>
      <c r="I80" s="10">
        <v>100</v>
      </c>
      <c r="J80" s="39">
        <f t="shared" si="1"/>
        <v>4.38</v>
      </c>
      <c r="K80" s="40">
        <f t="shared" si="2"/>
        <v>0</v>
      </c>
    </row>
    <row r="81" spans="1:11">
      <c r="A81" s="10" t="s">
        <v>480</v>
      </c>
      <c r="B81" s="10"/>
      <c r="C81" s="10" t="s">
        <v>452</v>
      </c>
      <c r="D81" s="38" t="s">
        <v>481</v>
      </c>
      <c r="E81" s="10" t="s">
        <v>454</v>
      </c>
      <c r="F81" s="104">
        <v>80.900000000000006</v>
      </c>
      <c r="G81" s="10" t="s">
        <v>352</v>
      </c>
      <c r="H81" s="10"/>
      <c r="I81" s="10">
        <v>100</v>
      </c>
      <c r="J81" s="39">
        <f>F81/I81</f>
        <v>0.80900000000000005</v>
      </c>
      <c r="K81" s="40">
        <f t="shared" si="2"/>
        <v>0</v>
      </c>
    </row>
    <row r="82" spans="1:11">
      <c r="A82" s="10" t="s">
        <v>482</v>
      </c>
      <c r="B82" s="10"/>
      <c r="C82" s="10" t="s">
        <v>452</v>
      </c>
      <c r="D82" s="38" t="s">
        <v>483</v>
      </c>
      <c r="E82" s="10" t="s">
        <v>484</v>
      </c>
      <c r="F82" s="104">
        <v>279.3</v>
      </c>
      <c r="G82" s="10" t="s">
        <v>485</v>
      </c>
      <c r="H82" s="10"/>
      <c r="I82" s="10">
        <v>100</v>
      </c>
      <c r="J82" s="39">
        <f t="shared" si="1"/>
        <v>2.7930000000000001</v>
      </c>
      <c r="K82" s="40">
        <f t="shared" si="2"/>
        <v>0</v>
      </c>
    </row>
    <row r="83" spans="1:11">
      <c r="A83" s="10" t="s">
        <v>486</v>
      </c>
      <c r="B83" s="10"/>
      <c r="C83" s="10" t="s">
        <v>411</v>
      </c>
      <c r="D83" s="38" t="s">
        <v>487</v>
      </c>
      <c r="E83" s="10" t="s">
        <v>488</v>
      </c>
      <c r="F83" s="104">
        <v>226.14</v>
      </c>
      <c r="G83" s="10" t="s">
        <v>489</v>
      </c>
      <c r="H83" s="10"/>
      <c r="I83" s="10">
        <v>10</v>
      </c>
      <c r="J83" s="39">
        <f t="shared" si="1"/>
        <v>22.613999999999997</v>
      </c>
      <c r="K83" s="40">
        <f t="shared" si="2"/>
        <v>0</v>
      </c>
    </row>
    <row r="84" spans="1:11">
      <c r="A84" s="10" t="s">
        <v>490</v>
      </c>
      <c r="B84" s="10"/>
      <c r="C84" s="10" t="s">
        <v>411</v>
      </c>
      <c r="D84" s="38" t="s">
        <v>491</v>
      </c>
      <c r="E84" s="10" t="s">
        <v>492</v>
      </c>
      <c r="F84" s="106">
        <v>86.84</v>
      </c>
      <c r="G84" s="10" t="s">
        <v>352</v>
      </c>
      <c r="H84" s="10"/>
      <c r="I84" s="10">
        <v>10</v>
      </c>
      <c r="J84" s="39">
        <f t="shared" si="1"/>
        <v>8.6840000000000011</v>
      </c>
      <c r="K84" s="40">
        <f t="shared" si="2"/>
        <v>0</v>
      </c>
    </row>
    <row r="85" spans="1:11">
      <c r="A85" s="55" t="s">
        <v>493</v>
      </c>
      <c r="B85" s="55" t="s">
        <v>255</v>
      </c>
      <c r="C85" s="55"/>
      <c r="D85" s="56" t="s">
        <v>257</v>
      </c>
      <c r="E85" s="55" t="s">
        <v>258</v>
      </c>
      <c r="F85" s="57" t="s">
        <v>259</v>
      </c>
      <c r="G85" s="55" t="s">
        <v>260</v>
      </c>
      <c r="H85" s="55" t="s">
        <v>261</v>
      </c>
      <c r="I85" s="55"/>
      <c r="J85" s="55" t="s">
        <v>262</v>
      </c>
      <c r="K85" s="55" t="s">
        <v>66</v>
      </c>
    </row>
    <row r="86" spans="1:11">
      <c r="A86" s="10" t="s">
        <v>494</v>
      </c>
      <c r="B86" s="10"/>
      <c r="C86" s="10" t="s">
        <v>495</v>
      </c>
      <c r="D86" s="63" t="s">
        <v>496</v>
      </c>
      <c r="E86" s="10" t="s">
        <v>454</v>
      </c>
      <c r="F86" s="104">
        <v>243</v>
      </c>
      <c r="G86" s="10" t="s">
        <v>352</v>
      </c>
      <c r="H86" s="10"/>
      <c r="I86" s="10">
        <v>100</v>
      </c>
      <c r="J86" s="41">
        <f t="shared" ref="J86:J112" si="3">F86/I86</f>
        <v>2.4300000000000002</v>
      </c>
      <c r="K86" s="40">
        <f t="shared" si="2"/>
        <v>0</v>
      </c>
    </row>
    <row r="87" spans="1:11" ht="25.5">
      <c r="A87" s="10" t="s">
        <v>497</v>
      </c>
      <c r="B87" s="10"/>
      <c r="C87" s="10" t="s">
        <v>495</v>
      </c>
      <c r="D87" s="64" t="s">
        <v>498</v>
      </c>
      <c r="E87" s="10" t="s">
        <v>454</v>
      </c>
      <c r="F87" s="104">
        <v>243</v>
      </c>
      <c r="G87" s="10" t="s">
        <v>352</v>
      </c>
      <c r="H87" s="10"/>
      <c r="I87" s="10">
        <v>100</v>
      </c>
      <c r="J87" s="41">
        <f t="shared" si="3"/>
        <v>2.4300000000000002</v>
      </c>
      <c r="K87" s="40">
        <f t="shared" si="2"/>
        <v>0</v>
      </c>
    </row>
    <row r="88" spans="1:11" ht="25.5">
      <c r="A88" s="10" t="s">
        <v>499</v>
      </c>
      <c r="B88" s="10"/>
      <c r="C88" s="10" t="s">
        <v>495</v>
      </c>
      <c r="D88" s="64" t="s">
        <v>500</v>
      </c>
      <c r="E88" s="10" t="s">
        <v>454</v>
      </c>
      <c r="F88" s="104">
        <v>243</v>
      </c>
      <c r="G88" s="10" t="s">
        <v>352</v>
      </c>
      <c r="H88" s="10"/>
      <c r="I88" s="10">
        <v>100</v>
      </c>
      <c r="J88" s="41">
        <f t="shared" si="3"/>
        <v>2.4300000000000002</v>
      </c>
      <c r="K88" s="40">
        <f t="shared" si="2"/>
        <v>0</v>
      </c>
    </row>
    <row r="89" spans="1:11" ht="25.5">
      <c r="A89" s="10" t="s">
        <v>501</v>
      </c>
      <c r="B89" s="10"/>
      <c r="C89" s="10" t="s">
        <v>495</v>
      </c>
      <c r="D89" s="64" t="s">
        <v>502</v>
      </c>
      <c r="E89" s="10" t="s">
        <v>454</v>
      </c>
      <c r="F89" s="104">
        <v>243</v>
      </c>
      <c r="G89" s="10" t="s">
        <v>352</v>
      </c>
      <c r="H89" s="10"/>
      <c r="I89" s="10">
        <v>100</v>
      </c>
      <c r="J89" s="41">
        <f t="shared" si="3"/>
        <v>2.4300000000000002</v>
      </c>
      <c r="K89" s="40">
        <f t="shared" si="2"/>
        <v>0</v>
      </c>
    </row>
    <row r="90" spans="1:11" ht="25.5">
      <c r="A90" s="10" t="s">
        <v>503</v>
      </c>
      <c r="B90" s="10"/>
      <c r="C90" s="10" t="s">
        <v>495</v>
      </c>
      <c r="D90" s="64" t="s">
        <v>504</v>
      </c>
      <c r="E90" s="10" t="s">
        <v>454</v>
      </c>
      <c r="F90" s="104">
        <v>243</v>
      </c>
      <c r="G90" s="10" t="s">
        <v>352</v>
      </c>
      <c r="H90" s="10"/>
      <c r="I90" s="10">
        <v>100</v>
      </c>
      <c r="J90" s="41">
        <f t="shared" si="3"/>
        <v>2.4300000000000002</v>
      </c>
      <c r="K90" s="40">
        <f t="shared" si="2"/>
        <v>0</v>
      </c>
    </row>
    <row r="91" spans="1:11" ht="25.5">
      <c r="A91" s="10" t="s">
        <v>505</v>
      </c>
      <c r="B91" s="10"/>
      <c r="C91" s="10" t="s">
        <v>495</v>
      </c>
      <c r="D91" s="64" t="s">
        <v>506</v>
      </c>
      <c r="E91" s="10" t="s">
        <v>454</v>
      </c>
      <c r="F91" s="104">
        <v>243</v>
      </c>
      <c r="G91" s="10" t="s">
        <v>352</v>
      </c>
      <c r="H91" s="10"/>
      <c r="I91" s="10">
        <v>100</v>
      </c>
      <c r="J91" s="41">
        <f t="shared" si="3"/>
        <v>2.4300000000000002</v>
      </c>
      <c r="K91" s="40">
        <f t="shared" si="2"/>
        <v>0</v>
      </c>
    </row>
    <row r="92" spans="1:11">
      <c r="A92" s="65" t="s">
        <v>507</v>
      </c>
      <c r="C92" s="10" t="s">
        <v>508</v>
      </c>
      <c r="D92" s="63" t="s">
        <v>509</v>
      </c>
      <c r="E92" s="10" t="s">
        <v>454</v>
      </c>
      <c r="F92" s="104">
        <v>270</v>
      </c>
      <c r="G92" s="10" t="s">
        <v>352</v>
      </c>
      <c r="H92" s="10"/>
      <c r="I92" s="10">
        <v>100</v>
      </c>
      <c r="J92" s="41">
        <f t="shared" si="3"/>
        <v>2.7</v>
      </c>
      <c r="K92" s="40">
        <f t="shared" si="2"/>
        <v>0</v>
      </c>
    </row>
    <row r="93" spans="1:11">
      <c r="A93" s="10" t="s">
        <v>510</v>
      </c>
      <c r="B93" t="s">
        <v>511</v>
      </c>
      <c r="C93" s="10" t="s">
        <v>495</v>
      </c>
      <c r="D93" s="66" t="s">
        <v>512</v>
      </c>
      <c r="E93" s="10" t="s">
        <v>492</v>
      </c>
      <c r="F93" s="104">
        <v>120</v>
      </c>
      <c r="G93" s="10" t="s">
        <v>352</v>
      </c>
      <c r="H93" s="10"/>
      <c r="I93" s="10">
        <v>10</v>
      </c>
      <c r="J93" s="41">
        <f t="shared" si="3"/>
        <v>12</v>
      </c>
      <c r="K93" s="40">
        <f t="shared" si="2"/>
        <v>0</v>
      </c>
    </row>
    <row r="94" spans="1:11">
      <c r="A94" s="10" t="s">
        <v>513</v>
      </c>
      <c r="B94" t="s">
        <v>514</v>
      </c>
      <c r="C94" s="10" t="s">
        <v>495</v>
      </c>
      <c r="D94" s="66" t="s">
        <v>515</v>
      </c>
      <c r="E94" s="10" t="s">
        <v>492</v>
      </c>
      <c r="F94" s="104">
        <v>136</v>
      </c>
      <c r="G94" s="10" t="s">
        <v>352</v>
      </c>
      <c r="H94" s="10"/>
      <c r="I94" s="10">
        <v>10</v>
      </c>
      <c r="J94" s="41">
        <f t="shared" si="3"/>
        <v>13.6</v>
      </c>
      <c r="K94" s="40">
        <f t="shared" si="2"/>
        <v>0</v>
      </c>
    </row>
    <row r="95" spans="1:11">
      <c r="A95" s="10" t="s">
        <v>516</v>
      </c>
      <c r="B95" s="10"/>
      <c r="C95" s="10" t="s">
        <v>495</v>
      </c>
      <c r="D95" s="66" t="s">
        <v>517</v>
      </c>
      <c r="E95" s="10" t="s">
        <v>492</v>
      </c>
      <c r="F95" s="104">
        <v>98</v>
      </c>
      <c r="G95" s="10" t="s">
        <v>352</v>
      </c>
      <c r="H95" s="10"/>
      <c r="I95" s="10">
        <v>10</v>
      </c>
      <c r="J95" s="41">
        <f t="shared" si="3"/>
        <v>9.8000000000000007</v>
      </c>
      <c r="K95" s="40">
        <f t="shared" si="2"/>
        <v>0</v>
      </c>
    </row>
    <row r="96" spans="1:11">
      <c r="A96" s="10" t="s">
        <v>518</v>
      </c>
      <c r="B96" s="10" t="s">
        <v>519</v>
      </c>
      <c r="C96" s="10" t="s">
        <v>495</v>
      </c>
      <c r="D96" s="66" t="s">
        <v>520</v>
      </c>
      <c r="E96" s="10" t="s">
        <v>270</v>
      </c>
      <c r="F96" s="104">
        <v>60</v>
      </c>
      <c r="G96" s="10" t="s">
        <v>270</v>
      </c>
      <c r="H96" s="10"/>
      <c r="I96" s="10">
        <v>1</v>
      </c>
      <c r="J96" s="41">
        <f t="shared" si="3"/>
        <v>60</v>
      </c>
      <c r="K96" s="40">
        <f t="shared" si="2"/>
        <v>0</v>
      </c>
    </row>
    <row r="97" spans="1:11">
      <c r="A97" s="10" t="s">
        <v>521</v>
      </c>
      <c r="B97" s="10" t="s">
        <v>522</v>
      </c>
      <c r="C97" s="10" t="s">
        <v>523</v>
      </c>
      <c r="D97" s="63" t="s">
        <v>524</v>
      </c>
      <c r="E97" s="10" t="s">
        <v>525</v>
      </c>
      <c r="F97" s="104">
        <v>66</v>
      </c>
      <c r="G97" s="10" t="s">
        <v>461</v>
      </c>
      <c r="H97" s="10"/>
      <c r="I97" s="10">
        <v>10</v>
      </c>
      <c r="J97" s="39">
        <f t="shared" si="3"/>
        <v>6.6</v>
      </c>
      <c r="K97" s="40">
        <f t="shared" si="2"/>
        <v>0</v>
      </c>
    </row>
    <row r="98" spans="1:11">
      <c r="A98" s="10" t="s">
        <v>521</v>
      </c>
      <c r="B98" s="10" t="s">
        <v>526</v>
      </c>
      <c r="C98" s="10" t="s">
        <v>523</v>
      </c>
      <c r="D98" s="63" t="s">
        <v>527</v>
      </c>
      <c r="E98" s="10" t="s">
        <v>525</v>
      </c>
      <c r="F98" s="104">
        <v>61</v>
      </c>
      <c r="G98" s="10" t="s">
        <v>461</v>
      </c>
      <c r="H98" s="10"/>
      <c r="I98" s="10">
        <v>10</v>
      </c>
      <c r="J98" s="39">
        <f t="shared" si="3"/>
        <v>6.1</v>
      </c>
      <c r="K98" s="40">
        <f t="shared" si="2"/>
        <v>0</v>
      </c>
    </row>
    <row r="99" spans="1:11">
      <c r="A99" s="10" t="s">
        <v>528</v>
      </c>
      <c r="B99" s="10" t="s">
        <v>529</v>
      </c>
      <c r="C99" s="10" t="s">
        <v>523</v>
      </c>
      <c r="D99" s="38" t="s">
        <v>530</v>
      </c>
      <c r="E99" s="10" t="s">
        <v>525</v>
      </c>
      <c r="F99" s="104">
        <v>153</v>
      </c>
      <c r="G99" s="10" t="s">
        <v>461</v>
      </c>
      <c r="H99" s="10"/>
      <c r="I99" s="10">
        <v>10</v>
      </c>
      <c r="J99" s="39">
        <f t="shared" si="3"/>
        <v>15.3</v>
      </c>
      <c r="K99" s="40">
        <f t="shared" si="2"/>
        <v>0</v>
      </c>
    </row>
    <row r="100" spans="1:11">
      <c r="A100" s="10" t="s">
        <v>531</v>
      </c>
      <c r="B100" s="10" t="s">
        <v>532</v>
      </c>
      <c r="C100" s="10" t="s">
        <v>523</v>
      </c>
      <c r="D100" t="s">
        <v>533</v>
      </c>
      <c r="E100" s="10" t="s">
        <v>525</v>
      </c>
      <c r="F100" s="104">
        <v>60</v>
      </c>
      <c r="G100" s="10" t="s">
        <v>461</v>
      </c>
      <c r="H100" s="10"/>
      <c r="I100" s="10">
        <v>10</v>
      </c>
      <c r="J100" s="39">
        <f t="shared" si="3"/>
        <v>6</v>
      </c>
      <c r="K100" s="40">
        <f t="shared" si="2"/>
        <v>0</v>
      </c>
    </row>
    <row r="101" spans="1:11">
      <c r="A101" s="10" t="s">
        <v>531</v>
      </c>
      <c r="B101" s="10" t="s">
        <v>534</v>
      </c>
      <c r="C101" s="10" t="s">
        <v>523</v>
      </c>
      <c r="D101" s="38" t="s">
        <v>535</v>
      </c>
      <c r="E101" s="10" t="s">
        <v>525</v>
      </c>
      <c r="F101" s="104">
        <v>59</v>
      </c>
      <c r="G101" s="10" t="s">
        <v>461</v>
      </c>
      <c r="H101" s="10"/>
      <c r="I101" s="10">
        <v>10</v>
      </c>
      <c r="J101" s="39">
        <f t="shared" si="3"/>
        <v>5.9</v>
      </c>
      <c r="K101" s="40">
        <f t="shared" si="2"/>
        <v>0</v>
      </c>
    </row>
    <row r="102" spans="1:11">
      <c r="A102" s="10" t="s">
        <v>531</v>
      </c>
      <c r="B102" s="10" t="s">
        <v>536</v>
      </c>
      <c r="C102" s="10" t="s">
        <v>523</v>
      </c>
      <c r="D102" s="38" t="s">
        <v>537</v>
      </c>
      <c r="E102" s="10" t="s">
        <v>525</v>
      </c>
      <c r="F102" s="104">
        <v>51</v>
      </c>
      <c r="G102" s="10" t="s">
        <v>461</v>
      </c>
      <c r="H102" s="10"/>
      <c r="I102" s="10">
        <v>10</v>
      </c>
      <c r="J102" s="39">
        <f t="shared" si="3"/>
        <v>5.0999999999999996</v>
      </c>
      <c r="K102" s="40">
        <f t="shared" si="2"/>
        <v>0</v>
      </c>
    </row>
    <row r="103" spans="1:11">
      <c r="A103" s="10" t="s">
        <v>538</v>
      </c>
      <c r="B103" s="10" t="s">
        <v>539</v>
      </c>
      <c r="C103" s="10" t="s">
        <v>523</v>
      </c>
      <c r="D103" s="38" t="s">
        <v>540</v>
      </c>
      <c r="E103" s="10" t="s">
        <v>525</v>
      </c>
      <c r="F103" s="104">
        <v>86</v>
      </c>
      <c r="G103" s="10" t="s">
        <v>461</v>
      </c>
      <c r="H103" s="10"/>
      <c r="I103" s="10">
        <v>10</v>
      </c>
      <c r="J103" s="39">
        <f t="shared" si="3"/>
        <v>8.6</v>
      </c>
      <c r="K103" s="40">
        <f t="shared" si="2"/>
        <v>0</v>
      </c>
    </row>
    <row r="104" spans="1:11">
      <c r="A104" s="10" t="s">
        <v>538</v>
      </c>
      <c r="B104" s="10" t="s">
        <v>541</v>
      </c>
      <c r="C104" s="10" t="s">
        <v>523</v>
      </c>
      <c r="D104" s="38" t="s">
        <v>542</v>
      </c>
      <c r="E104" s="10" t="s">
        <v>525</v>
      </c>
      <c r="F104" s="104">
        <v>98</v>
      </c>
      <c r="G104" s="10" t="s">
        <v>461</v>
      </c>
      <c r="H104" s="10"/>
      <c r="I104" s="10">
        <v>10</v>
      </c>
      <c r="J104" s="39">
        <f t="shared" si="3"/>
        <v>9.8000000000000007</v>
      </c>
      <c r="K104" s="40">
        <f t="shared" si="2"/>
        <v>0</v>
      </c>
    </row>
    <row r="105" spans="1:11">
      <c r="A105" s="10" t="s">
        <v>543</v>
      </c>
      <c r="B105" s="10" t="s">
        <v>544</v>
      </c>
      <c r="C105" s="10" t="s">
        <v>523</v>
      </c>
      <c r="D105" s="38" t="s">
        <v>545</v>
      </c>
      <c r="E105" s="10" t="s">
        <v>525</v>
      </c>
      <c r="F105" s="104">
        <v>63</v>
      </c>
      <c r="G105" s="10" t="s">
        <v>461</v>
      </c>
      <c r="H105" s="10"/>
      <c r="I105" s="10">
        <v>10</v>
      </c>
      <c r="J105" s="39">
        <f t="shared" si="3"/>
        <v>6.3</v>
      </c>
      <c r="K105" s="40">
        <f t="shared" si="2"/>
        <v>0</v>
      </c>
    </row>
    <row r="106" spans="1:11">
      <c r="A106" s="10" t="s">
        <v>546</v>
      </c>
      <c r="B106" s="10" t="s">
        <v>547</v>
      </c>
      <c r="C106" s="10" t="s">
        <v>523</v>
      </c>
      <c r="D106" s="38" t="s">
        <v>548</v>
      </c>
      <c r="E106" s="10" t="s">
        <v>525</v>
      </c>
      <c r="F106" s="104">
        <v>108</v>
      </c>
      <c r="G106" s="10" t="s">
        <v>461</v>
      </c>
      <c r="H106" s="10"/>
      <c r="I106" s="10">
        <v>10</v>
      </c>
      <c r="J106" s="39">
        <f t="shared" si="3"/>
        <v>10.8</v>
      </c>
      <c r="K106" s="40">
        <f t="shared" si="2"/>
        <v>0</v>
      </c>
    </row>
    <row r="107" spans="1:11">
      <c r="A107" s="10" t="s">
        <v>549</v>
      </c>
      <c r="B107" s="10" t="s">
        <v>550</v>
      </c>
      <c r="C107" s="10" t="s">
        <v>523</v>
      </c>
      <c r="D107" s="38" t="s">
        <v>551</v>
      </c>
      <c r="E107" s="10" t="s">
        <v>525</v>
      </c>
      <c r="F107" s="104">
        <v>63</v>
      </c>
      <c r="G107" s="10" t="s">
        <v>461</v>
      </c>
      <c r="H107" s="10"/>
      <c r="I107" s="10">
        <v>10</v>
      </c>
      <c r="J107" s="39">
        <f t="shared" si="3"/>
        <v>6.3</v>
      </c>
      <c r="K107" s="40">
        <f t="shared" si="2"/>
        <v>0</v>
      </c>
    </row>
    <row r="108" spans="1:11">
      <c r="A108" s="10" t="s">
        <v>552</v>
      </c>
      <c r="B108" s="10" t="s">
        <v>553</v>
      </c>
      <c r="C108" s="10" t="s">
        <v>523</v>
      </c>
      <c r="D108" s="38" t="s">
        <v>554</v>
      </c>
      <c r="E108" s="10" t="s">
        <v>525</v>
      </c>
      <c r="F108" s="104">
        <v>341</v>
      </c>
      <c r="G108" s="10" t="s">
        <v>461</v>
      </c>
      <c r="H108" s="10"/>
      <c r="I108" s="10">
        <v>10</v>
      </c>
      <c r="J108" s="39">
        <f t="shared" si="3"/>
        <v>34.1</v>
      </c>
      <c r="K108" s="40">
        <f t="shared" si="2"/>
        <v>0</v>
      </c>
    </row>
    <row r="109" spans="1:11">
      <c r="A109" s="10" t="s">
        <v>552</v>
      </c>
      <c r="B109" s="10" t="s">
        <v>555</v>
      </c>
      <c r="C109" s="10" t="s">
        <v>523</v>
      </c>
      <c r="D109" s="38" t="s">
        <v>556</v>
      </c>
      <c r="E109" s="10" t="s">
        <v>525</v>
      </c>
      <c r="F109" s="104">
        <v>335</v>
      </c>
      <c r="G109" s="10" t="s">
        <v>461</v>
      </c>
      <c r="H109" s="10"/>
      <c r="I109" s="10">
        <v>10</v>
      </c>
      <c r="J109" s="39">
        <f t="shared" si="3"/>
        <v>33.5</v>
      </c>
      <c r="K109" s="40">
        <f t="shared" si="2"/>
        <v>0</v>
      </c>
    </row>
    <row r="110" spans="1:11">
      <c r="A110" s="10" t="s">
        <v>557</v>
      </c>
      <c r="B110" s="10" t="s">
        <v>558</v>
      </c>
      <c r="C110" s="10" t="s">
        <v>523</v>
      </c>
      <c r="D110" s="38" t="s">
        <v>554</v>
      </c>
      <c r="E110" s="10" t="s">
        <v>525</v>
      </c>
      <c r="F110" s="104">
        <v>341</v>
      </c>
      <c r="G110" s="10" t="s">
        <v>461</v>
      </c>
      <c r="H110" s="10"/>
      <c r="I110" s="10">
        <v>10</v>
      </c>
      <c r="J110" s="39">
        <f t="shared" si="3"/>
        <v>34.1</v>
      </c>
      <c r="K110" s="40">
        <f t="shared" si="2"/>
        <v>0</v>
      </c>
    </row>
    <row r="111" spans="1:11">
      <c r="A111" s="10" t="s">
        <v>559</v>
      </c>
      <c r="B111" s="10" t="s">
        <v>560</v>
      </c>
      <c r="C111" s="10" t="s">
        <v>495</v>
      </c>
      <c r="D111" s="38" t="s">
        <v>561</v>
      </c>
      <c r="E111" s="10" t="s">
        <v>492</v>
      </c>
      <c r="F111" s="104">
        <v>220</v>
      </c>
      <c r="G111" s="10" t="s">
        <v>562</v>
      </c>
      <c r="H111" s="10"/>
      <c r="I111" s="10">
        <v>10</v>
      </c>
      <c r="J111" s="41">
        <f t="shared" si="3"/>
        <v>22</v>
      </c>
      <c r="K111" s="40">
        <f t="shared" si="2"/>
        <v>0</v>
      </c>
    </row>
    <row r="112" spans="1:11">
      <c r="A112" s="10" t="s">
        <v>563</v>
      </c>
      <c r="B112" s="10" t="s">
        <v>564</v>
      </c>
      <c r="C112" s="10" t="s">
        <v>495</v>
      </c>
      <c r="D112" s="38" t="s">
        <v>565</v>
      </c>
      <c r="E112" s="10" t="s">
        <v>566</v>
      </c>
      <c r="F112" s="104">
        <v>81</v>
      </c>
      <c r="G112" s="10" t="s">
        <v>352</v>
      </c>
      <c r="H112" s="10"/>
      <c r="I112" s="10">
        <v>50</v>
      </c>
      <c r="J112" s="41">
        <f t="shared" si="3"/>
        <v>1.62</v>
      </c>
      <c r="K112" s="40">
        <f t="shared" si="2"/>
        <v>0</v>
      </c>
    </row>
    <row r="113" spans="1:11">
      <c r="A113" s="55" t="s">
        <v>567</v>
      </c>
      <c r="B113" s="55" t="s">
        <v>255</v>
      </c>
      <c r="C113" s="55"/>
      <c r="D113" s="56" t="s">
        <v>257</v>
      </c>
      <c r="E113" s="55" t="s">
        <v>258</v>
      </c>
      <c r="F113" s="57" t="s">
        <v>259</v>
      </c>
      <c r="G113" s="55" t="s">
        <v>260</v>
      </c>
      <c r="H113" s="55" t="s">
        <v>261</v>
      </c>
      <c r="I113" s="55"/>
      <c r="J113" s="55" t="s">
        <v>262</v>
      </c>
      <c r="K113" s="55" t="s">
        <v>66</v>
      </c>
    </row>
    <row r="114" spans="1:11">
      <c r="A114" s="10" t="s">
        <v>568</v>
      </c>
      <c r="B114" s="67" t="s">
        <v>569</v>
      </c>
      <c r="C114" s="10" t="s">
        <v>452</v>
      </c>
      <c r="D114" s="58" t="s">
        <v>570</v>
      </c>
      <c r="E114" s="10" t="s">
        <v>566</v>
      </c>
      <c r="F114" s="104">
        <v>222</v>
      </c>
      <c r="G114" s="10" t="s">
        <v>352</v>
      </c>
      <c r="H114" s="10"/>
      <c r="I114" s="10">
        <v>50</v>
      </c>
      <c r="J114" s="39">
        <f t="shared" si="1"/>
        <v>4.4400000000000004</v>
      </c>
      <c r="K114" s="40">
        <f t="shared" si="2"/>
        <v>0</v>
      </c>
    </row>
    <row r="115" spans="1:11">
      <c r="A115" s="10" t="s">
        <v>571</v>
      </c>
      <c r="B115" s="67" t="s">
        <v>572</v>
      </c>
      <c r="C115" s="10" t="s">
        <v>452</v>
      </c>
      <c r="D115" s="68">
        <v>438081</v>
      </c>
      <c r="E115" s="10" t="s">
        <v>449</v>
      </c>
      <c r="F115" s="104">
        <v>121</v>
      </c>
      <c r="G115" s="10" t="s">
        <v>352</v>
      </c>
      <c r="H115" s="10"/>
      <c r="I115" s="10">
        <v>100</v>
      </c>
      <c r="J115" s="41">
        <f t="shared" si="1"/>
        <v>1.21</v>
      </c>
      <c r="K115" s="42">
        <f t="shared" si="2"/>
        <v>0</v>
      </c>
    </row>
    <row r="116" spans="1:11">
      <c r="A116" s="120" t="s">
        <v>573</v>
      </c>
      <c r="B116" s="67" t="s">
        <v>574</v>
      </c>
      <c r="C116" s="10" t="s">
        <v>452</v>
      </c>
      <c r="D116" s="58" t="s">
        <v>575</v>
      </c>
      <c r="E116" s="10" t="s">
        <v>454</v>
      </c>
      <c r="F116" s="104">
        <v>89</v>
      </c>
      <c r="G116" s="10" t="s">
        <v>562</v>
      </c>
      <c r="H116" s="10"/>
      <c r="I116" s="10">
        <v>100</v>
      </c>
      <c r="J116" s="39">
        <f t="shared" si="1"/>
        <v>0.89</v>
      </c>
      <c r="K116" s="40">
        <f t="shared" si="2"/>
        <v>0</v>
      </c>
    </row>
    <row r="117" spans="1:11">
      <c r="A117" s="122"/>
      <c r="B117" s="67" t="s">
        <v>576</v>
      </c>
      <c r="C117" s="10" t="s">
        <v>473</v>
      </c>
      <c r="D117" s="58"/>
      <c r="E117" s="10" t="s">
        <v>454</v>
      </c>
      <c r="F117" s="104">
        <v>21.34</v>
      </c>
      <c r="G117" s="10" t="s">
        <v>352</v>
      </c>
      <c r="H117" s="10"/>
      <c r="I117" s="10">
        <v>100</v>
      </c>
      <c r="J117" s="41">
        <f t="shared" si="1"/>
        <v>0.21340000000000001</v>
      </c>
      <c r="K117" s="42">
        <f t="shared" si="2"/>
        <v>0</v>
      </c>
    </row>
    <row r="118" spans="1:11">
      <c r="A118" s="121"/>
      <c r="B118" s="67" t="s">
        <v>577</v>
      </c>
      <c r="C118" s="10" t="s">
        <v>473</v>
      </c>
      <c r="D118" s="58"/>
      <c r="E118" s="10" t="s">
        <v>454</v>
      </c>
      <c r="F118" s="104">
        <v>22.33</v>
      </c>
      <c r="G118" s="10" t="s">
        <v>352</v>
      </c>
      <c r="H118" s="10"/>
      <c r="I118" s="10">
        <v>100</v>
      </c>
      <c r="J118" s="41">
        <f t="shared" si="1"/>
        <v>0.22329999999999997</v>
      </c>
      <c r="K118" s="40">
        <f t="shared" si="2"/>
        <v>0</v>
      </c>
    </row>
    <row r="119" spans="1:11">
      <c r="A119" s="10" t="s">
        <v>578</v>
      </c>
      <c r="B119" s="67" t="s">
        <v>569</v>
      </c>
      <c r="C119" s="10" t="s">
        <v>452</v>
      </c>
      <c r="D119" s="58" t="s">
        <v>579</v>
      </c>
      <c r="E119" s="10" t="s">
        <v>454</v>
      </c>
      <c r="F119" s="104">
        <v>98.8</v>
      </c>
      <c r="G119" s="10" t="s">
        <v>352</v>
      </c>
      <c r="H119" s="10"/>
      <c r="I119" s="10">
        <v>100</v>
      </c>
      <c r="J119" s="41">
        <f t="shared" si="1"/>
        <v>0.98799999999999999</v>
      </c>
      <c r="K119" s="42">
        <f t="shared" si="2"/>
        <v>0</v>
      </c>
    </row>
    <row r="120" spans="1:11">
      <c r="A120" s="10" t="s">
        <v>580</v>
      </c>
      <c r="B120" s="67"/>
      <c r="C120" s="10" t="s">
        <v>452</v>
      </c>
      <c r="D120" s="58" t="s">
        <v>581</v>
      </c>
      <c r="E120" s="10" t="s">
        <v>582</v>
      </c>
      <c r="F120" s="104">
        <v>59.8</v>
      </c>
      <c r="G120" s="10" t="s">
        <v>583</v>
      </c>
      <c r="H120" s="10"/>
      <c r="I120" s="10">
        <v>500</v>
      </c>
      <c r="J120" s="41">
        <f t="shared" si="1"/>
        <v>0.1196</v>
      </c>
      <c r="K120" s="42">
        <f t="shared" si="2"/>
        <v>0</v>
      </c>
    </row>
    <row r="121" spans="1:11">
      <c r="A121" s="10" t="s">
        <v>584</v>
      </c>
      <c r="B121" s="67" t="s">
        <v>585</v>
      </c>
      <c r="C121" s="10" t="s">
        <v>586</v>
      </c>
      <c r="D121" s="58" t="s">
        <v>587</v>
      </c>
      <c r="E121" s="10" t="s">
        <v>469</v>
      </c>
      <c r="F121" s="104">
        <v>2</v>
      </c>
      <c r="G121" s="10" t="s">
        <v>588</v>
      </c>
      <c r="H121" s="10"/>
      <c r="I121" s="10">
        <v>1</v>
      </c>
      <c r="J121" s="41">
        <f t="shared" si="1"/>
        <v>2</v>
      </c>
      <c r="K121" s="40">
        <f t="shared" si="2"/>
        <v>0</v>
      </c>
    </row>
    <row r="122" spans="1:11">
      <c r="A122" s="10" t="s">
        <v>589</v>
      </c>
      <c r="B122" s="67" t="s">
        <v>590</v>
      </c>
      <c r="C122" s="10" t="s">
        <v>473</v>
      </c>
      <c r="D122" s="58"/>
      <c r="E122" s="10"/>
      <c r="F122" s="104">
        <v>2</v>
      </c>
      <c r="G122" s="10" t="s">
        <v>588</v>
      </c>
      <c r="H122" s="10"/>
      <c r="I122" s="10">
        <v>1</v>
      </c>
      <c r="J122" s="41">
        <f t="shared" ref="J122:J133" si="4">F122/I122</f>
        <v>2</v>
      </c>
      <c r="K122" s="40">
        <f t="shared" si="2"/>
        <v>0</v>
      </c>
    </row>
    <row r="123" spans="1:11">
      <c r="A123" s="10" t="s">
        <v>591</v>
      </c>
      <c r="B123" s="67" t="s">
        <v>592</v>
      </c>
      <c r="C123" s="10" t="s">
        <v>452</v>
      </c>
      <c r="D123" s="69" t="s">
        <v>593</v>
      </c>
      <c r="E123" s="10" t="s">
        <v>594</v>
      </c>
      <c r="F123" s="104">
        <v>85.2</v>
      </c>
      <c r="G123" s="10" t="s">
        <v>595</v>
      </c>
      <c r="H123" s="10"/>
      <c r="I123" s="10">
        <v>500</v>
      </c>
      <c r="J123" s="41">
        <f t="shared" si="4"/>
        <v>0.1704</v>
      </c>
      <c r="K123" s="42">
        <f t="shared" si="2"/>
        <v>0</v>
      </c>
    </row>
    <row r="124" spans="1:11">
      <c r="A124" s="10" t="s">
        <v>596</v>
      </c>
      <c r="B124" s="67" t="s">
        <v>597</v>
      </c>
      <c r="C124" s="10" t="s">
        <v>452</v>
      </c>
      <c r="D124" s="69" t="s">
        <v>598</v>
      </c>
      <c r="E124" s="10">
        <v>1000</v>
      </c>
      <c r="F124" s="104">
        <v>54</v>
      </c>
      <c r="G124" s="10" t="s">
        <v>352</v>
      </c>
      <c r="H124" s="10"/>
      <c r="I124" s="10">
        <v>1000</v>
      </c>
      <c r="J124" s="41">
        <f t="shared" si="4"/>
        <v>5.3999999999999999E-2</v>
      </c>
      <c r="K124" s="42">
        <f t="shared" si="2"/>
        <v>0</v>
      </c>
    </row>
    <row r="125" spans="1:11">
      <c r="A125" s="10" t="s">
        <v>599</v>
      </c>
      <c r="B125" s="67" t="s">
        <v>600</v>
      </c>
      <c r="C125" s="10" t="s">
        <v>473</v>
      </c>
      <c r="D125" s="59"/>
      <c r="E125" s="10"/>
      <c r="F125" s="104">
        <v>2.31</v>
      </c>
      <c r="G125" s="10" t="s">
        <v>352</v>
      </c>
      <c r="H125" s="10"/>
      <c r="I125" s="10">
        <v>1</v>
      </c>
      <c r="J125" s="41">
        <f t="shared" si="4"/>
        <v>2.31</v>
      </c>
      <c r="K125" s="40">
        <f t="shared" si="2"/>
        <v>0</v>
      </c>
    </row>
    <row r="126" spans="1:11">
      <c r="A126" s="10" t="s">
        <v>601</v>
      </c>
      <c r="B126" s="67" t="s">
        <v>600</v>
      </c>
      <c r="C126" s="10" t="s">
        <v>473</v>
      </c>
      <c r="E126" s="10"/>
      <c r="F126" s="104">
        <v>2.66</v>
      </c>
      <c r="G126" s="10" t="s">
        <v>562</v>
      </c>
      <c r="H126" s="10"/>
      <c r="I126" s="10">
        <v>1</v>
      </c>
      <c r="J126" s="39">
        <f t="shared" si="4"/>
        <v>2.66</v>
      </c>
      <c r="K126" s="40">
        <f t="shared" si="2"/>
        <v>0</v>
      </c>
    </row>
    <row r="127" spans="1:11">
      <c r="A127" s="10" t="s">
        <v>602</v>
      </c>
      <c r="B127" s="70">
        <v>0.28000000000000003</v>
      </c>
      <c r="C127" s="10" t="s">
        <v>452</v>
      </c>
      <c r="D127" s="68" t="s">
        <v>603</v>
      </c>
      <c r="E127" s="10" t="s">
        <v>604</v>
      </c>
      <c r="F127" s="104">
        <v>31.11</v>
      </c>
      <c r="G127" s="10" t="s">
        <v>352</v>
      </c>
      <c r="H127" s="10"/>
      <c r="I127" s="10">
        <v>25</v>
      </c>
      <c r="J127" s="39">
        <f t="shared" si="4"/>
        <v>1.2444</v>
      </c>
      <c r="K127" s="40">
        <f t="shared" si="2"/>
        <v>0</v>
      </c>
    </row>
    <row r="128" spans="1:11">
      <c r="A128" s="10" t="s">
        <v>605</v>
      </c>
      <c r="C128" s="10" t="s">
        <v>473</v>
      </c>
      <c r="D128" s="58"/>
      <c r="E128" s="10"/>
      <c r="F128" s="104">
        <v>1.43</v>
      </c>
      <c r="G128" s="10" t="s">
        <v>606</v>
      </c>
      <c r="H128" s="10"/>
      <c r="I128" s="10">
        <v>1</v>
      </c>
      <c r="J128" s="39">
        <f t="shared" si="4"/>
        <v>1.43</v>
      </c>
      <c r="K128" s="42">
        <f t="shared" si="2"/>
        <v>0</v>
      </c>
    </row>
    <row r="129" spans="1:11">
      <c r="A129" s="10" t="s">
        <v>607</v>
      </c>
      <c r="B129" s="67"/>
      <c r="C129" s="10" t="s">
        <v>452</v>
      </c>
      <c r="D129" s="58" t="s">
        <v>608</v>
      </c>
      <c r="E129" s="10">
        <v>100</v>
      </c>
      <c r="F129" s="104">
        <v>78.599999999999994</v>
      </c>
      <c r="G129" s="10" t="s">
        <v>352</v>
      </c>
      <c r="H129" s="10"/>
      <c r="I129" s="10">
        <v>100</v>
      </c>
      <c r="J129" s="39">
        <f t="shared" si="4"/>
        <v>0.78599999999999992</v>
      </c>
      <c r="K129" s="42">
        <f t="shared" si="2"/>
        <v>0</v>
      </c>
    </row>
    <row r="130" spans="1:11">
      <c r="A130" s="120" t="s">
        <v>609</v>
      </c>
      <c r="B130" s="67" t="s">
        <v>610</v>
      </c>
      <c r="C130" s="10" t="s">
        <v>452</v>
      </c>
      <c r="D130" s="58" t="s">
        <v>611</v>
      </c>
      <c r="E130" s="10" t="s">
        <v>454</v>
      </c>
      <c r="F130" s="104">
        <v>95.9</v>
      </c>
      <c r="G130" s="10" t="s">
        <v>352</v>
      </c>
      <c r="H130" s="10"/>
      <c r="I130" s="10">
        <v>100</v>
      </c>
      <c r="J130" s="39">
        <f t="shared" si="4"/>
        <v>0.95900000000000007</v>
      </c>
      <c r="K130" s="42">
        <f t="shared" si="2"/>
        <v>0</v>
      </c>
    </row>
    <row r="131" spans="1:11">
      <c r="A131" s="122"/>
      <c r="B131" s="67" t="s">
        <v>612</v>
      </c>
      <c r="C131" s="10" t="s">
        <v>452</v>
      </c>
      <c r="D131" s="58" t="s">
        <v>613</v>
      </c>
      <c r="E131" s="10" t="s">
        <v>469</v>
      </c>
      <c r="F131" s="104">
        <v>91.1</v>
      </c>
      <c r="G131" s="10" t="s">
        <v>352</v>
      </c>
      <c r="H131" s="10"/>
      <c r="I131" s="10">
        <v>1000</v>
      </c>
      <c r="J131" s="39">
        <f t="shared" si="4"/>
        <v>9.11E-2</v>
      </c>
      <c r="K131" s="42">
        <f t="shared" si="2"/>
        <v>0</v>
      </c>
    </row>
    <row r="132" spans="1:11">
      <c r="A132" s="122"/>
      <c r="B132" s="67" t="s">
        <v>614</v>
      </c>
      <c r="C132" s="10" t="s">
        <v>473</v>
      </c>
      <c r="D132" s="58"/>
      <c r="E132" s="10"/>
      <c r="F132" s="104">
        <v>1.49</v>
      </c>
      <c r="G132" s="10" t="s">
        <v>352</v>
      </c>
      <c r="H132" s="10"/>
      <c r="I132" s="10">
        <v>1</v>
      </c>
      <c r="J132" s="39">
        <f t="shared" si="4"/>
        <v>1.49</v>
      </c>
      <c r="K132" s="42">
        <f t="shared" si="2"/>
        <v>0</v>
      </c>
    </row>
    <row r="133" spans="1:11">
      <c r="A133" s="121"/>
      <c r="B133" s="67" t="s">
        <v>615</v>
      </c>
      <c r="C133" s="10" t="s">
        <v>473</v>
      </c>
      <c r="D133" s="58"/>
      <c r="E133" s="10"/>
      <c r="F133" s="104">
        <v>1.35</v>
      </c>
      <c r="G133" s="10" t="s">
        <v>352</v>
      </c>
      <c r="H133" s="10"/>
      <c r="I133" s="10">
        <v>1</v>
      </c>
      <c r="J133" s="39">
        <f t="shared" si="4"/>
        <v>1.35</v>
      </c>
      <c r="K133" s="42">
        <f t="shared" si="2"/>
        <v>0</v>
      </c>
    </row>
    <row r="134" spans="1:11">
      <c r="A134" s="55" t="s">
        <v>616</v>
      </c>
      <c r="B134" s="55" t="s">
        <v>255</v>
      </c>
      <c r="C134" s="55"/>
      <c r="D134" s="56" t="s">
        <v>257</v>
      </c>
      <c r="E134" s="55" t="s">
        <v>258</v>
      </c>
      <c r="F134" s="57" t="s">
        <v>259</v>
      </c>
      <c r="G134" s="55" t="s">
        <v>260</v>
      </c>
      <c r="H134" s="55" t="s">
        <v>261</v>
      </c>
      <c r="I134" s="55"/>
      <c r="J134" s="55" t="s">
        <v>262</v>
      </c>
      <c r="K134" s="55" t="s">
        <v>66</v>
      </c>
    </row>
    <row r="135" spans="1:11">
      <c r="A135" s="122" t="s">
        <v>617</v>
      </c>
      <c r="B135" s="10" t="s">
        <v>618</v>
      </c>
      <c r="C135" s="10" t="s">
        <v>400</v>
      </c>
      <c r="D135" s="38" t="s">
        <v>619</v>
      </c>
      <c r="E135" s="10" t="s">
        <v>620</v>
      </c>
      <c r="F135" s="104">
        <v>39.229999999999997</v>
      </c>
      <c r="G135" s="10" t="s">
        <v>270</v>
      </c>
      <c r="H135" s="10"/>
      <c r="I135" s="10">
        <v>500</v>
      </c>
      <c r="J135" s="41">
        <f t="shared" ref="J135:J212" si="5">F135/I135</f>
        <v>7.8459999999999988E-2</v>
      </c>
      <c r="K135" s="42">
        <f t="shared" si="2"/>
        <v>0</v>
      </c>
    </row>
    <row r="136" spans="1:11">
      <c r="A136" s="121"/>
      <c r="B136" s="10" t="s">
        <v>621</v>
      </c>
      <c r="C136" s="10" t="s">
        <v>400</v>
      </c>
      <c r="D136" s="38" t="s">
        <v>622</v>
      </c>
      <c r="E136" s="10" t="s">
        <v>620</v>
      </c>
      <c r="F136" s="104">
        <v>91.84</v>
      </c>
      <c r="G136" s="10" t="s">
        <v>270</v>
      </c>
      <c r="H136" s="10"/>
      <c r="I136" s="10">
        <v>500</v>
      </c>
      <c r="J136" s="39">
        <f t="shared" si="5"/>
        <v>0.18368000000000001</v>
      </c>
      <c r="K136" s="40">
        <f t="shared" si="2"/>
        <v>0</v>
      </c>
    </row>
    <row r="137" spans="1:11">
      <c r="A137" s="71" t="s">
        <v>623</v>
      </c>
      <c r="B137" s="10" t="s">
        <v>624</v>
      </c>
      <c r="C137" s="10" t="s">
        <v>400</v>
      </c>
      <c r="D137" s="38" t="s">
        <v>625</v>
      </c>
      <c r="E137" s="10" t="s">
        <v>626</v>
      </c>
      <c r="F137" s="104">
        <v>105.56</v>
      </c>
      <c r="G137" s="10" t="s">
        <v>270</v>
      </c>
      <c r="H137" s="10"/>
      <c r="I137" s="10">
        <v>100</v>
      </c>
      <c r="J137" s="39">
        <f t="shared" si="5"/>
        <v>1.0556000000000001</v>
      </c>
      <c r="K137" s="40">
        <f t="shared" si="2"/>
        <v>0</v>
      </c>
    </row>
    <row r="138" spans="1:11">
      <c r="A138" s="72"/>
      <c r="B138" s="10" t="s">
        <v>627</v>
      </c>
      <c r="C138" s="10" t="s">
        <v>400</v>
      </c>
      <c r="D138" s="38" t="s">
        <v>628</v>
      </c>
      <c r="E138" s="10" t="s">
        <v>629</v>
      </c>
      <c r="F138" s="104">
        <v>105.56</v>
      </c>
      <c r="G138" s="10" t="s">
        <v>270</v>
      </c>
      <c r="H138" s="10"/>
      <c r="I138" s="10">
        <v>50</v>
      </c>
      <c r="J138" s="39">
        <f t="shared" si="5"/>
        <v>2.1112000000000002</v>
      </c>
      <c r="K138" s="40">
        <f t="shared" si="2"/>
        <v>0</v>
      </c>
    </row>
    <row r="139" spans="1:11">
      <c r="A139" s="72"/>
      <c r="B139" s="10" t="s">
        <v>630</v>
      </c>
      <c r="C139" s="10" t="s">
        <v>400</v>
      </c>
      <c r="D139" s="38" t="s">
        <v>631</v>
      </c>
      <c r="E139" s="10" t="s">
        <v>629</v>
      </c>
      <c r="F139" s="104">
        <v>105.56</v>
      </c>
      <c r="G139" s="10" t="s">
        <v>270</v>
      </c>
      <c r="H139" s="10"/>
      <c r="I139" s="10">
        <v>50</v>
      </c>
      <c r="J139" s="39">
        <f t="shared" si="5"/>
        <v>2.1112000000000002</v>
      </c>
      <c r="K139" s="40">
        <f t="shared" si="2"/>
        <v>0</v>
      </c>
    </row>
    <row r="140" spans="1:11">
      <c r="A140" s="73"/>
      <c r="B140" s="10" t="s">
        <v>632</v>
      </c>
      <c r="C140" s="10" t="s">
        <v>400</v>
      </c>
      <c r="D140" s="38" t="s">
        <v>633</v>
      </c>
      <c r="E140" s="10" t="s">
        <v>629</v>
      </c>
      <c r="F140" s="104">
        <v>105.56</v>
      </c>
      <c r="G140" s="10" t="s">
        <v>270</v>
      </c>
      <c r="H140" s="10"/>
      <c r="I140" s="10">
        <v>50</v>
      </c>
      <c r="J140" s="39">
        <f t="shared" si="5"/>
        <v>2.1112000000000002</v>
      </c>
      <c r="K140" s="40">
        <f t="shared" si="2"/>
        <v>0</v>
      </c>
    </row>
    <row r="141" spans="1:11">
      <c r="A141" s="71" t="s">
        <v>634</v>
      </c>
      <c r="B141" s="10" t="s">
        <v>632</v>
      </c>
      <c r="C141" s="10" t="s">
        <v>400</v>
      </c>
      <c r="D141" s="38" t="s">
        <v>635</v>
      </c>
      <c r="E141" s="10" t="s">
        <v>629</v>
      </c>
      <c r="F141" s="104">
        <v>133.71</v>
      </c>
      <c r="G141" s="10" t="s">
        <v>270</v>
      </c>
      <c r="H141" s="10"/>
      <c r="I141" s="10">
        <v>50</v>
      </c>
      <c r="J141" s="39">
        <f t="shared" si="5"/>
        <v>2.6742000000000004</v>
      </c>
      <c r="K141" s="40">
        <f t="shared" si="2"/>
        <v>0</v>
      </c>
    </row>
    <row r="142" spans="1:11">
      <c r="A142" s="120" t="s">
        <v>636</v>
      </c>
      <c r="B142" s="10" t="s">
        <v>630</v>
      </c>
      <c r="C142" s="10" t="s">
        <v>400</v>
      </c>
      <c r="D142" s="38" t="s">
        <v>637</v>
      </c>
      <c r="E142" s="10" t="s">
        <v>582</v>
      </c>
      <c r="F142" s="104">
        <v>284.85000000000002</v>
      </c>
      <c r="G142" s="10" t="s">
        <v>595</v>
      </c>
      <c r="H142" s="10"/>
      <c r="I142" s="10">
        <v>500</v>
      </c>
      <c r="J142" s="39">
        <f t="shared" si="5"/>
        <v>0.5697000000000001</v>
      </c>
      <c r="K142" s="40">
        <f t="shared" si="2"/>
        <v>0</v>
      </c>
    </row>
    <row r="143" spans="1:11">
      <c r="A143" s="121"/>
      <c r="B143" s="10" t="s">
        <v>638</v>
      </c>
      <c r="C143" s="10" t="s">
        <v>400</v>
      </c>
      <c r="D143" s="38" t="s">
        <v>639</v>
      </c>
      <c r="E143" s="10" t="s">
        <v>640</v>
      </c>
      <c r="F143" s="104">
        <v>176.27</v>
      </c>
      <c r="G143" s="10" t="s">
        <v>270</v>
      </c>
      <c r="H143" s="10"/>
      <c r="I143" s="10">
        <v>325</v>
      </c>
      <c r="J143" s="39">
        <f t="shared" si="5"/>
        <v>0.54236923076923083</v>
      </c>
      <c r="K143" s="40">
        <f t="shared" si="2"/>
        <v>0</v>
      </c>
    </row>
    <row r="144" spans="1:11">
      <c r="A144" s="120" t="s">
        <v>641</v>
      </c>
      <c r="B144" s="10" t="s">
        <v>642</v>
      </c>
      <c r="C144" s="10" t="s">
        <v>298</v>
      </c>
      <c r="D144" s="74" t="s">
        <v>643</v>
      </c>
      <c r="E144" s="10" t="s">
        <v>644</v>
      </c>
      <c r="F144" s="104">
        <v>311</v>
      </c>
      <c r="G144" s="10" t="s">
        <v>270</v>
      </c>
      <c r="H144" s="10"/>
      <c r="I144" s="10">
        <v>1000</v>
      </c>
      <c r="J144" s="41">
        <f t="shared" si="5"/>
        <v>0.311</v>
      </c>
      <c r="K144" s="42">
        <f t="shared" si="2"/>
        <v>0</v>
      </c>
    </row>
    <row r="145" spans="1:11">
      <c r="A145" s="122"/>
      <c r="B145" s="10" t="s">
        <v>645</v>
      </c>
      <c r="C145" s="10" t="s">
        <v>298</v>
      </c>
      <c r="D145" s="74" t="s">
        <v>646</v>
      </c>
      <c r="E145" s="10" t="s">
        <v>626</v>
      </c>
      <c r="F145" s="104">
        <v>154</v>
      </c>
      <c r="G145" s="10" t="s">
        <v>270</v>
      </c>
      <c r="H145" s="10"/>
      <c r="I145" s="10">
        <v>100</v>
      </c>
      <c r="J145" s="39">
        <f t="shared" si="5"/>
        <v>1.54</v>
      </c>
      <c r="K145" s="40">
        <f t="shared" si="2"/>
        <v>0</v>
      </c>
    </row>
    <row r="146" spans="1:11">
      <c r="A146" s="122"/>
      <c r="B146" s="10" t="s">
        <v>647</v>
      </c>
      <c r="C146" s="10" t="s">
        <v>298</v>
      </c>
      <c r="D146" s="38" t="s">
        <v>648</v>
      </c>
      <c r="E146" s="10" t="s">
        <v>644</v>
      </c>
      <c r="F146" s="104">
        <v>87.35</v>
      </c>
      <c r="G146" s="10" t="s">
        <v>270</v>
      </c>
      <c r="H146" s="10"/>
      <c r="I146" s="10">
        <v>100</v>
      </c>
      <c r="J146" s="41">
        <f t="shared" si="5"/>
        <v>0.87349999999999994</v>
      </c>
      <c r="K146" s="42">
        <f t="shared" si="2"/>
        <v>0</v>
      </c>
    </row>
    <row r="147" spans="1:11">
      <c r="A147" s="122"/>
      <c r="B147" s="10" t="s">
        <v>649</v>
      </c>
      <c r="C147" s="10" t="s">
        <v>400</v>
      </c>
      <c r="D147" s="38" t="s">
        <v>650</v>
      </c>
      <c r="E147" s="10" t="s">
        <v>651</v>
      </c>
      <c r="F147" s="104">
        <v>45.84</v>
      </c>
      <c r="G147" s="10" t="s">
        <v>270</v>
      </c>
      <c r="H147" s="10"/>
      <c r="I147" s="10">
        <v>200</v>
      </c>
      <c r="J147" s="41">
        <f t="shared" si="5"/>
        <v>0.22920000000000001</v>
      </c>
      <c r="K147" s="42">
        <f t="shared" si="2"/>
        <v>0</v>
      </c>
    </row>
    <row r="148" spans="1:11">
      <c r="A148" s="121"/>
      <c r="B148" s="10" t="s">
        <v>652</v>
      </c>
      <c r="C148" s="10" t="s">
        <v>400</v>
      </c>
      <c r="D148" s="38" t="s">
        <v>653</v>
      </c>
      <c r="E148" s="10" t="s">
        <v>654</v>
      </c>
      <c r="F148" s="104">
        <v>155.69999999999999</v>
      </c>
      <c r="G148" s="10" t="s">
        <v>270</v>
      </c>
      <c r="H148" s="10"/>
      <c r="I148" s="10">
        <v>100</v>
      </c>
      <c r="J148" s="41">
        <f t="shared" si="5"/>
        <v>1.5569999999999999</v>
      </c>
      <c r="K148" s="42">
        <f t="shared" si="2"/>
        <v>0</v>
      </c>
    </row>
    <row r="149" spans="1:11">
      <c r="A149" s="75"/>
      <c r="B149" s="10" t="s">
        <v>655</v>
      </c>
      <c r="C149" s="10" t="s">
        <v>298</v>
      </c>
      <c r="D149" s="38" t="s">
        <v>656</v>
      </c>
      <c r="E149" s="10" t="s">
        <v>626</v>
      </c>
      <c r="F149" s="104">
        <v>34.549999999999997</v>
      </c>
      <c r="G149" s="10" t="s">
        <v>270</v>
      </c>
      <c r="H149" s="10"/>
      <c r="I149" s="10">
        <v>100</v>
      </c>
      <c r="J149" s="41">
        <f t="shared" si="5"/>
        <v>0.34549999999999997</v>
      </c>
      <c r="K149" s="42">
        <f t="shared" si="2"/>
        <v>0</v>
      </c>
    </row>
    <row r="150" spans="1:11">
      <c r="A150" s="75" t="s">
        <v>657</v>
      </c>
      <c r="B150" s="10" t="s">
        <v>658</v>
      </c>
      <c r="C150" s="10" t="s">
        <v>298</v>
      </c>
      <c r="D150" s="38" t="s">
        <v>646</v>
      </c>
      <c r="E150" s="10" t="s">
        <v>626</v>
      </c>
      <c r="F150" s="104">
        <v>154</v>
      </c>
      <c r="G150" s="10" t="s">
        <v>270</v>
      </c>
      <c r="H150" s="10"/>
      <c r="I150" s="10">
        <v>100</v>
      </c>
      <c r="J150" s="41">
        <f t="shared" si="5"/>
        <v>1.54</v>
      </c>
      <c r="K150" s="42">
        <f t="shared" si="2"/>
        <v>0</v>
      </c>
    </row>
    <row r="151" spans="1:11">
      <c r="A151" s="75"/>
      <c r="B151" s="10" t="s">
        <v>659</v>
      </c>
      <c r="C151" s="10" t="s">
        <v>298</v>
      </c>
      <c r="D151" s="38" t="s">
        <v>660</v>
      </c>
      <c r="E151" s="10" t="s">
        <v>626</v>
      </c>
      <c r="F151" s="104">
        <v>36.200000000000003</v>
      </c>
      <c r="G151" s="10" t="s">
        <v>270</v>
      </c>
      <c r="H151" s="10"/>
      <c r="I151" s="10">
        <v>100</v>
      </c>
      <c r="J151" s="41">
        <f t="shared" si="5"/>
        <v>0.36200000000000004</v>
      </c>
      <c r="K151" s="42">
        <f t="shared" si="2"/>
        <v>0</v>
      </c>
    </row>
    <row r="152" spans="1:11">
      <c r="A152" s="120" t="s">
        <v>661</v>
      </c>
      <c r="B152" s="10" t="s">
        <v>662</v>
      </c>
      <c r="C152" s="10" t="s">
        <v>400</v>
      </c>
      <c r="D152" s="38" t="s">
        <v>663</v>
      </c>
      <c r="E152" s="10" t="s">
        <v>664</v>
      </c>
      <c r="F152" s="104">
        <v>365.16</v>
      </c>
      <c r="G152" s="10" t="s">
        <v>270</v>
      </c>
      <c r="H152" s="10"/>
      <c r="I152" s="10">
        <v>144</v>
      </c>
      <c r="J152" s="39">
        <f t="shared" si="5"/>
        <v>2.5358333333333336</v>
      </c>
      <c r="K152" s="42">
        <f t="shared" si="2"/>
        <v>0</v>
      </c>
    </row>
    <row r="153" spans="1:11">
      <c r="A153" s="121"/>
      <c r="B153" s="10" t="s">
        <v>665</v>
      </c>
      <c r="C153" s="10" t="s">
        <v>400</v>
      </c>
      <c r="D153" s="38" t="s">
        <v>666</v>
      </c>
      <c r="E153" s="10" t="s">
        <v>664</v>
      </c>
      <c r="F153" s="104">
        <v>474.26</v>
      </c>
      <c r="G153" s="10" t="s">
        <v>270</v>
      </c>
      <c r="H153" s="10"/>
      <c r="I153" s="10">
        <v>144</v>
      </c>
      <c r="J153" s="39">
        <f t="shared" si="5"/>
        <v>3.2934722222222224</v>
      </c>
      <c r="K153" s="40">
        <f t="shared" si="2"/>
        <v>0</v>
      </c>
    </row>
    <row r="154" spans="1:11">
      <c r="A154" s="75"/>
      <c r="B154" s="10" t="s">
        <v>358</v>
      </c>
      <c r="C154" s="10" t="s">
        <v>400</v>
      </c>
      <c r="D154" s="38" t="s">
        <v>667</v>
      </c>
      <c r="E154" s="10" t="s">
        <v>668</v>
      </c>
      <c r="F154" s="104">
        <v>157.94</v>
      </c>
      <c r="G154" s="10" t="s">
        <v>270</v>
      </c>
      <c r="H154" s="10"/>
      <c r="I154" s="10">
        <v>125</v>
      </c>
      <c r="J154" s="41">
        <f t="shared" si="5"/>
        <v>1.26352</v>
      </c>
      <c r="K154" s="42">
        <f t="shared" si="2"/>
        <v>0</v>
      </c>
    </row>
    <row r="155" spans="1:11">
      <c r="A155" s="75" t="s">
        <v>669</v>
      </c>
      <c r="B155" s="10" t="s">
        <v>670</v>
      </c>
      <c r="C155" s="10" t="s">
        <v>400</v>
      </c>
      <c r="D155" s="38" t="s">
        <v>671</v>
      </c>
      <c r="E155" s="10" t="s">
        <v>668</v>
      </c>
      <c r="F155" s="104">
        <v>122.3</v>
      </c>
      <c r="G155" s="10" t="s">
        <v>270</v>
      </c>
      <c r="H155" s="10"/>
      <c r="I155" s="10">
        <v>125</v>
      </c>
      <c r="J155" s="39">
        <f t="shared" si="5"/>
        <v>0.97839999999999994</v>
      </c>
      <c r="K155" s="40">
        <f t="shared" si="2"/>
        <v>0</v>
      </c>
    </row>
    <row r="156" spans="1:11">
      <c r="A156" s="75"/>
      <c r="B156" s="10" t="s">
        <v>672</v>
      </c>
      <c r="C156" s="10" t="s">
        <v>400</v>
      </c>
      <c r="D156" s="38" t="s">
        <v>673</v>
      </c>
      <c r="E156" s="10" t="s">
        <v>674</v>
      </c>
      <c r="F156" s="104">
        <v>970.4</v>
      </c>
      <c r="G156" s="10" t="s">
        <v>270</v>
      </c>
      <c r="H156" s="10"/>
      <c r="I156" s="10">
        <v>1000</v>
      </c>
      <c r="J156" s="41">
        <f>F156/I156</f>
        <v>0.97039999999999993</v>
      </c>
      <c r="K156" s="40">
        <f t="shared" si="2"/>
        <v>0</v>
      </c>
    </row>
    <row r="157" spans="1:11">
      <c r="A157" s="75"/>
      <c r="B157" s="10" t="s">
        <v>675</v>
      </c>
      <c r="C157" s="10" t="s">
        <v>400</v>
      </c>
      <c r="D157" s="38" t="s">
        <v>676</v>
      </c>
      <c r="E157" s="10" t="s">
        <v>668</v>
      </c>
      <c r="F157" s="104">
        <v>127.84</v>
      </c>
      <c r="G157" s="10" t="s">
        <v>270</v>
      </c>
      <c r="H157" s="10"/>
      <c r="I157" s="10">
        <v>125</v>
      </c>
      <c r="J157" s="39">
        <f t="shared" si="5"/>
        <v>1.0227200000000001</v>
      </c>
      <c r="K157" s="40">
        <f t="shared" si="2"/>
        <v>0</v>
      </c>
    </row>
    <row r="158" spans="1:11">
      <c r="A158" s="120" t="s">
        <v>677</v>
      </c>
      <c r="B158" s="10" t="s">
        <v>662</v>
      </c>
      <c r="C158" s="10" t="s">
        <v>400</v>
      </c>
      <c r="D158" s="38" t="s">
        <v>678</v>
      </c>
      <c r="E158" s="10" t="s">
        <v>679</v>
      </c>
      <c r="F158" s="104">
        <v>127.39</v>
      </c>
      <c r="G158" s="10" t="s">
        <v>270</v>
      </c>
      <c r="H158" s="10"/>
      <c r="I158" s="10">
        <v>200</v>
      </c>
      <c r="J158" s="41">
        <f t="shared" si="5"/>
        <v>0.63695000000000002</v>
      </c>
      <c r="K158" s="42">
        <f t="shared" si="2"/>
        <v>0</v>
      </c>
    </row>
    <row r="159" spans="1:11">
      <c r="A159" s="122"/>
      <c r="B159" s="10" t="s">
        <v>680</v>
      </c>
      <c r="C159" s="10" t="s">
        <v>400</v>
      </c>
      <c r="D159" s="38" t="s">
        <v>681</v>
      </c>
      <c r="E159" s="10" t="s">
        <v>679</v>
      </c>
      <c r="F159" s="104">
        <v>264.49</v>
      </c>
      <c r="G159" s="10" t="s">
        <v>270</v>
      </c>
      <c r="H159" s="10"/>
      <c r="I159" s="10">
        <v>200</v>
      </c>
      <c r="J159" s="39">
        <f t="shared" si="5"/>
        <v>1.3224500000000001</v>
      </c>
      <c r="K159" s="40">
        <f t="shared" si="2"/>
        <v>0</v>
      </c>
    </row>
    <row r="160" spans="1:11">
      <c r="A160" s="120" t="s">
        <v>682</v>
      </c>
      <c r="B160" s="10" t="s">
        <v>683</v>
      </c>
      <c r="C160" s="10" t="s">
        <v>400</v>
      </c>
      <c r="D160" s="38" t="s">
        <v>684</v>
      </c>
      <c r="E160" s="10" t="s">
        <v>674</v>
      </c>
      <c r="F160" s="104">
        <v>58.26</v>
      </c>
      <c r="G160" s="10" t="s">
        <v>270</v>
      </c>
      <c r="H160" s="10"/>
      <c r="I160" s="10">
        <v>1000</v>
      </c>
      <c r="J160" s="39">
        <f t="shared" si="5"/>
        <v>5.8259999999999999E-2</v>
      </c>
      <c r="K160" s="40">
        <f t="shared" si="2"/>
        <v>0</v>
      </c>
    </row>
    <row r="161" spans="1:11">
      <c r="A161" s="122"/>
      <c r="B161" s="10" t="s">
        <v>685</v>
      </c>
      <c r="C161" s="10" t="s">
        <v>400</v>
      </c>
      <c r="D161" s="38" t="s">
        <v>686</v>
      </c>
      <c r="E161" s="10" t="s">
        <v>674</v>
      </c>
      <c r="F161" s="104">
        <v>37.32</v>
      </c>
      <c r="G161" s="10" t="s">
        <v>270</v>
      </c>
      <c r="H161" s="10"/>
      <c r="I161" s="10">
        <v>1000</v>
      </c>
      <c r="J161" s="41">
        <f t="shared" si="5"/>
        <v>3.7319999999999999E-2</v>
      </c>
      <c r="K161" s="42">
        <f t="shared" si="2"/>
        <v>0</v>
      </c>
    </row>
    <row r="162" spans="1:11">
      <c r="A162" s="122"/>
      <c r="B162" s="10" t="s">
        <v>662</v>
      </c>
      <c r="C162" s="10" t="s">
        <v>400</v>
      </c>
      <c r="D162" s="38" t="s">
        <v>687</v>
      </c>
      <c r="E162" s="10" t="s">
        <v>674</v>
      </c>
      <c r="F162" s="104">
        <v>42.25</v>
      </c>
      <c r="G162" s="10" t="s">
        <v>270</v>
      </c>
      <c r="H162" s="10"/>
      <c r="I162" s="10">
        <v>1000</v>
      </c>
      <c r="J162" s="39">
        <f t="shared" si="5"/>
        <v>4.2250000000000003E-2</v>
      </c>
      <c r="K162" s="40">
        <f t="shared" si="2"/>
        <v>0</v>
      </c>
    </row>
    <row r="163" spans="1:11">
      <c r="A163" s="122"/>
      <c r="B163" s="10" t="s">
        <v>672</v>
      </c>
      <c r="C163" s="10" t="s">
        <v>400</v>
      </c>
      <c r="D163" s="38" t="s">
        <v>688</v>
      </c>
      <c r="E163" s="10" t="s">
        <v>674</v>
      </c>
      <c r="F163" s="104">
        <v>658.04</v>
      </c>
      <c r="G163" s="10" t="s">
        <v>270</v>
      </c>
      <c r="H163" s="10"/>
      <c r="I163" s="10">
        <v>1000</v>
      </c>
      <c r="J163" s="41">
        <f t="shared" si="5"/>
        <v>0.65803999999999996</v>
      </c>
      <c r="K163" s="40">
        <f t="shared" si="2"/>
        <v>0</v>
      </c>
    </row>
    <row r="164" spans="1:11">
      <c r="A164" s="122"/>
      <c r="B164" s="10" t="s">
        <v>680</v>
      </c>
      <c r="C164" s="10" t="s">
        <v>400</v>
      </c>
      <c r="D164" s="38" t="s">
        <v>689</v>
      </c>
      <c r="E164" s="10" t="s">
        <v>674</v>
      </c>
      <c r="F164" s="104">
        <v>62.64</v>
      </c>
      <c r="G164" s="10" t="s">
        <v>270</v>
      </c>
      <c r="H164" s="10"/>
      <c r="I164" s="10">
        <v>1000</v>
      </c>
      <c r="J164" s="41">
        <f t="shared" si="5"/>
        <v>6.2640000000000001E-2</v>
      </c>
      <c r="K164" s="42">
        <f t="shared" si="2"/>
        <v>0</v>
      </c>
    </row>
    <row r="165" spans="1:11">
      <c r="A165" s="122"/>
      <c r="B165" s="10" t="s">
        <v>665</v>
      </c>
      <c r="C165" s="10" t="s">
        <v>400</v>
      </c>
      <c r="D165" s="38" t="s">
        <v>690</v>
      </c>
      <c r="E165" s="10" t="s">
        <v>674</v>
      </c>
      <c r="F165" s="104">
        <v>64.67</v>
      </c>
      <c r="G165" s="10" t="s">
        <v>270</v>
      </c>
      <c r="H165" s="10"/>
      <c r="I165" s="10">
        <v>1000</v>
      </c>
      <c r="J165" s="39">
        <f t="shared" si="5"/>
        <v>6.4670000000000005E-2</v>
      </c>
      <c r="K165" s="40">
        <f t="shared" si="2"/>
        <v>0</v>
      </c>
    </row>
    <row r="166" spans="1:11">
      <c r="A166" s="121"/>
      <c r="B166" s="10" t="s">
        <v>691</v>
      </c>
      <c r="C166" s="10" t="s">
        <v>400</v>
      </c>
      <c r="D166" s="38" t="s">
        <v>692</v>
      </c>
      <c r="E166" s="10" t="s">
        <v>674</v>
      </c>
      <c r="F166" s="104">
        <v>69.67</v>
      </c>
      <c r="G166" s="10" t="s">
        <v>270</v>
      </c>
      <c r="H166" s="10"/>
      <c r="I166" s="10">
        <v>1000</v>
      </c>
      <c r="J166" s="41">
        <f t="shared" si="5"/>
        <v>6.9669999999999996E-2</v>
      </c>
      <c r="K166" s="42">
        <f t="shared" si="2"/>
        <v>0</v>
      </c>
    </row>
    <row r="167" spans="1:11">
      <c r="A167" s="75" t="s">
        <v>693</v>
      </c>
      <c r="B167" s="10" t="s">
        <v>685</v>
      </c>
      <c r="C167" s="10" t="s">
        <v>400</v>
      </c>
      <c r="D167" s="38" t="s">
        <v>694</v>
      </c>
      <c r="E167" s="10" t="s">
        <v>695</v>
      </c>
      <c r="F167" s="104">
        <v>113.88</v>
      </c>
      <c r="G167" s="10" t="s">
        <v>270</v>
      </c>
      <c r="H167" s="10"/>
      <c r="I167" s="10">
        <v>500</v>
      </c>
      <c r="J167" s="41">
        <f t="shared" si="5"/>
        <v>0.22775999999999999</v>
      </c>
      <c r="K167" s="42">
        <f t="shared" si="2"/>
        <v>0</v>
      </c>
    </row>
    <row r="168" spans="1:11">
      <c r="A168" s="120" t="s">
        <v>696</v>
      </c>
      <c r="B168" s="10" t="s">
        <v>697</v>
      </c>
      <c r="C168" s="10" t="s">
        <v>400</v>
      </c>
      <c r="D168" s="38" t="s">
        <v>698</v>
      </c>
      <c r="E168" s="10" t="s">
        <v>695</v>
      </c>
      <c r="F168" s="104">
        <v>145.05000000000001</v>
      </c>
      <c r="G168" s="10" t="s">
        <v>270</v>
      </c>
      <c r="H168" s="10"/>
      <c r="I168" s="10">
        <v>500</v>
      </c>
      <c r="J168" s="39">
        <f t="shared" si="5"/>
        <v>0.29010000000000002</v>
      </c>
      <c r="K168" s="40">
        <f t="shared" si="2"/>
        <v>0</v>
      </c>
    </row>
    <row r="169" spans="1:11">
      <c r="A169" s="121"/>
      <c r="B169" s="10" t="s">
        <v>699</v>
      </c>
      <c r="C169" s="10" t="s">
        <v>400</v>
      </c>
      <c r="D169" s="38" t="s">
        <v>700</v>
      </c>
      <c r="E169" s="10" t="s">
        <v>695</v>
      </c>
      <c r="F169" s="104">
        <v>174</v>
      </c>
      <c r="G169" s="10" t="s">
        <v>270</v>
      </c>
      <c r="H169" s="10"/>
      <c r="I169" s="10">
        <v>500</v>
      </c>
      <c r="J169" s="41">
        <f t="shared" si="5"/>
        <v>0.34799999999999998</v>
      </c>
      <c r="K169" s="42">
        <f t="shared" si="2"/>
        <v>0</v>
      </c>
    </row>
    <row r="170" spans="1:11">
      <c r="A170" s="55" t="s">
        <v>701</v>
      </c>
      <c r="B170" s="55" t="s">
        <v>255</v>
      </c>
      <c r="C170" s="55"/>
      <c r="D170" s="56" t="s">
        <v>257</v>
      </c>
      <c r="E170" s="55" t="s">
        <v>258</v>
      </c>
      <c r="F170" s="57" t="s">
        <v>259</v>
      </c>
      <c r="G170" s="55" t="s">
        <v>260</v>
      </c>
      <c r="H170" s="55" t="s">
        <v>261</v>
      </c>
      <c r="I170" s="55"/>
      <c r="J170" s="55" t="s">
        <v>262</v>
      </c>
      <c r="K170" s="55" t="s">
        <v>66</v>
      </c>
    </row>
    <row r="171" spans="1:11">
      <c r="A171" s="46" t="s">
        <v>702</v>
      </c>
      <c r="B171" s="10"/>
      <c r="C171" s="10" t="s">
        <v>703</v>
      </c>
      <c r="D171" s="38" t="s">
        <v>704</v>
      </c>
      <c r="E171" s="10" t="s">
        <v>626</v>
      </c>
      <c r="F171" s="104">
        <v>1820</v>
      </c>
      <c r="G171" s="10" t="s">
        <v>270</v>
      </c>
      <c r="H171" s="10"/>
      <c r="I171" s="10">
        <v>100</v>
      </c>
      <c r="J171" s="39">
        <f t="shared" ref="J171:J180" si="6">F171/I171</f>
        <v>18.2</v>
      </c>
      <c r="K171" s="42">
        <f t="shared" si="2"/>
        <v>0</v>
      </c>
    </row>
    <row r="172" spans="1:11">
      <c r="A172" s="120" t="s">
        <v>705</v>
      </c>
      <c r="B172" s="10" t="s">
        <v>706</v>
      </c>
      <c r="C172" s="10" t="s">
        <v>411</v>
      </c>
      <c r="D172" s="38" t="s">
        <v>707</v>
      </c>
      <c r="E172" s="10" t="s">
        <v>708</v>
      </c>
      <c r="F172" s="104">
        <v>143.15</v>
      </c>
      <c r="G172" s="10" t="s">
        <v>270</v>
      </c>
      <c r="H172" s="10"/>
      <c r="I172" s="10">
        <v>100</v>
      </c>
      <c r="J172" s="39">
        <f t="shared" si="6"/>
        <v>1.4315</v>
      </c>
      <c r="K172" s="42">
        <f t="shared" si="2"/>
        <v>0</v>
      </c>
    </row>
    <row r="173" spans="1:11">
      <c r="A173" s="122"/>
      <c r="B173" s="10" t="s">
        <v>709</v>
      </c>
      <c r="C173" s="10" t="s">
        <v>411</v>
      </c>
      <c r="D173" s="38" t="s">
        <v>710</v>
      </c>
      <c r="E173" s="10" t="s">
        <v>708</v>
      </c>
      <c r="F173" s="104">
        <v>131.21</v>
      </c>
      <c r="G173" s="10" t="s">
        <v>270</v>
      </c>
      <c r="H173" s="10"/>
      <c r="I173" s="10">
        <v>100</v>
      </c>
      <c r="J173" s="39">
        <f t="shared" si="6"/>
        <v>1.3121</v>
      </c>
      <c r="K173" s="42">
        <f t="shared" si="2"/>
        <v>0</v>
      </c>
    </row>
    <row r="174" spans="1:11">
      <c r="A174" s="122"/>
      <c r="B174" s="10" t="s">
        <v>711</v>
      </c>
      <c r="C174" s="10" t="s">
        <v>411</v>
      </c>
      <c r="D174" s="38" t="s">
        <v>712</v>
      </c>
      <c r="E174" s="10" t="s">
        <v>708</v>
      </c>
      <c r="F174" s="104">
        <v>143.15</v>
      </c>
      <c r="G174" s="10" t="s">
        <v>270</v>
      </c>
      <c r="H174" s="10"/>
      <c r="I174" s="10">
        <v>100</v>
      </c>
      <c r="J174" s="39">
        <f t="shared" si="6"/>
        <v>1.4315</v>
      </c>
      <c r="K174" s="42">
        <f t="shared" si="2"/>
        <v>0</v>
      </c>
    </row>
    <row r="175" spans="1:11">
      <c r="A175" s="122"/>
      <c r="B175" s="10" t="s">
        <v>352</v>
      </c>
      <c r="C175" s="10" t="s">
        <v>411</v>
      </c>
      <c r="D175" s="38" t="s">
        <v>713</v>
      </c>
      <c r="E175" s="10" t="s">
        <v>708</v>
      </c>
      <c r="F175" s="104">
        <v>138.06</v>
      </c>
      <c r="G175" s="10" t="s">
        <v>270</v>
      </c>
      <c r="H175" s="10"/>
      <c r="I175" s="10">
        <v>100</v>
      </c>
      <c r="J175" s="39">
        <f t="shared" si="6"/>
        <v>1.3806</v>
      </c>
      <c r="K175" s="42">
        <f t="shared" si="2"/>
        <v>0</v>
      </c>
    </row>
    <row r="176" spans="1:11">
      <c r="A176" s="122"/>
      <c r="B176" s="10" t="s">
        <v>714</v>
      </c>
      <c r="C176" s="10" t="s">
        <v>411</v>
      </c>
      <c r="D176" s="38" t="s">
        <v>715</v>
      </c>
      <c r="E176" s="10" t="s">
        <v>708</v>
      </c>
      <c r="F176" s="104">
        <v>143.15</v>
      </c>
      <c r="G176" s="10" t="s">
        <v>270</v>
      </c>
      <c r="H176" s="10"/>
      <c r="I176" s="10">
        <v>100</v>
      </c>
      <c r="J176" s="39">
        <f t="shared" si="6"/>
        <v>1.4315</v>
      </c>
      <c r="K176" s="42">
        <f t="shared" si="2"/>
        <v>0</v>
      </c>
    </row>
    <row r="177" spans="1:11">
      <c r="A177" s="122"/>
      <c r="B177" s="10" t="s">
        <v>358</v>
      </c>
      <c r="C177" s="10" t="s">
        <v>411</v>
      </c>
      <c r="D177" s="38" t="s">
        <v>716</v>
      </c>
      <c r="E177" s="10" t="s">
        <v>708</v>
      </c>
      <c r="F177" s="104">
        <v>143.15</v>
      </c>
      <c r="G177" s="10" t="s">
        <v>270</v>
      </c>
      <c r="H177" s="10"/>
      <c r="I177" s="10">
        <v>100</v>
      </c>
      <c r="J177" s="39">
        <f t="shared" si="6"/>
        <v>1.4315</v>
      </c>
      <c r="K177" s="42">
        <f t="shared" si="2"/>
        <v>0</v>
      </c>
    </row>
    <row r="178" spans="1:11">
      <c r="A178" s="122"/>
      <c r="B178" s="10" t="s">
        <v>670</v>
      </c>
      <c r="C178" s="10" t="s">
        <v>411</v>
      </c>
      <c r="D178" s="38" t="s">
        <v>717</v>
      </c>
      <c r="E178" s="10" t="s">
        <v>708</v>
      </c>
      <c r="F178" s="104">
        <v>137.69999999999999</v>
      </c>
      <c r="G178" s="10" t="s">
        <v>270</v>
      </c>
      <c r="H178" s="10"/>
      <c r="I178" s="10">
        <v>100</v>
      </c>
      <c r="J178" s="39">
        <f t="shared" si="6"/>
        <v>1.3769999999999998</v>
      </c>
      <c r="K178" s="42">
        <f t="shared" si="2"/>
        <v>0</v>
      </c>
    </row>
    <row r="179" spans="1:11">
      <c r="A179" s="122"/>
      <c r="B179" s="10" t="s">
        <v>604</v>
      </c>
      <c r="C179" s="10" t="s">
        <v>411</v>
      </c>
      <c r="D179" s="38" t="s">
        <v>718</v>
      </c>
      <c r="E179" s="10" t="s">
        <v>708</v>
      </c>
      <c r="F179" s="104">
        <v>179.75</v>
      </c>
      <c r="G179" s="10" t="s">
        <v>270</v>
      </c>
      <c r="H179" s="10"/>
      <c r="I179" s="10">
        <v>100</v>
      </c>
      <c r="J179" s="39">
        <f t="shared" si="6"/>
        <v>1.7975000000000001</v>
      </c>
      <c r="K179" s="42">
        <f t="shared" si="2"/>
        <v>0</v>
      </c>
    </row>
    <row r="180" spans="1:11">
      <c r="A180" s="121"/>
      <c r="B180" s="10" t="s">
        <v>699</v>
      </c>
      <c r="C180" s="10" t="s">
        <v>411</v>
      </c>
      <c r="D180" s="38" t="s">
        <v>719</v>
      </c>
      <c r="E180" s="10" t="s">
        <v>708</v>
      </c>
      <c r="F180" s="104">
        <v>166.62</v>
      </c>
      <c r="G180" s="10" t="s">
        <v>270</v>
      </c>
      <c r="H180" s="10"/>
      <c r="I180" s="10">
        <v>100</v>
      </c>
      <c r="J180" s="39">
        <f t="shared" si="6"/>
        <v>1.6662000000000001</v>
      </c>
      <c r="K180" s="42">
        <f t="shared" si="2"/>
        <v>0</v>
      </c>
    </row>
    <row r="181" spans="1:11">
      <c r="A181" s="120" t="s">
        <v>720</v>
      </c>
      <c r="B181" s="10" t="s">
        <v>721</v>
      </c>
      <c r="C181" s="10" t="s">
        <v>411</v>
      </c>
      <c r="D181" s="68" t="s">
        <v>722</v>
      </c>
      <c r="E181" s="10" t="s">
        <v>651</v>
      </c>
      <c r="F181" s="104">
        <v>66.2</v>
      </c>
      <c r="G181" s="10" t="s">
        <v>270</v>
      </c>
      <c r="H181" s="10"/>
      <c r="I181" s="10">
        <v>200</v>
      </c>
      <c r="J181" s="41">
        <f t="shared" si="5"/>
        <v>0.33100000000000002</v>
      </c>
      <c r="K181" s="42">
        <f t="shared" si="2"/>
        <v>0</v>
      </c>
    </row>
    <row r="182" spans="1:11">
      <c r="A182" s="122"/>
      <c r="B182" s="10" t="s">
        <v>723</v>
      </c>
      <c r="C182" s="10" t="s">
        <v>411</v>
      </c>
      <c r="D182" s="38" t="s">
        <v>724</v>
      </c>
      <c r="E182" s="10" t="s">
        <v>725</v>
      </c>
      <c r="F182" s="104">
        <v>24.59</v>
      </c>
      <c r="G182" s="10" t="s">
        <v>270</v>
      </c>
      <c r="H182" s="10"/>
      <c r="I182" s="10">
        <v>200</v>
      </c>
      <c r="J182" s="39">
        <f t="shared" si="5"/>
        <v>0.12295</v>
      </c>
      <c r="K182" s="40">
        <f t="shared" si="2"/>
        <v>0</v>
      </c>
    </row>
    <row r="183" spans="1:11">
      <c r="A183" s="122"/>
      <c r="B183" s="10" t="s">
        <v>726</v>
      </c>
      <c r="C183" s="10" t="s">
        <v>411</v>
      </c>
      <c r="D183" s="38" t="s">
        <v>727</v>
      </c>
      <c r="E183" s="10" t="s">
        <v>728</v>
      </c>
      <c r="F183" s="104">
        <v>20.07</v>
      </c>
      <c r="G183" s="10" t="s">
        <v>270</v>
      </c>
      <c r="H183" s="10"/>
      <c r="I183" s="10">
        <v>125</v>
      </c>
      <c r="J183" s="41">
        <f t="shared" si="5"/>
        <v>0.16056000000000001</v>
      </c>
      <c r="K183" s="42">
        <f t="shared" si="2"/>
        <v>0</v>
      </c>
    </row>
    <row r="184" spans="1:11">
      <c r="A184" s="120" t="s">
        <v>729</v>
      </c>
      <c r="B184" s="10" t="s">
        <v>730</v>
      </c>
      <c r="C184" s="10" t="s">
        <v>411</v>
      </c>
      <c r="D184" s="38" t="s">
        <v>731</v>
      </c>
      <c r="E184" s="10" t="s">
        <v>732</v>
      </c>
      <c r="F184" s="104">
        <v>68.319999999999993</v>
      </c>
      <c r="G184" s="10" t="s">
        <v>270</v>
      </c>
      <c r="H184" s="10"/>
      <c r="I184" s="10">
        <v>1440</v>
      </c>
      <c r="J184" s="41">
        <f t="shared" si="5"/>
        <v>4.7444444444444442E-2</v>
      </c>
      <c r="K184" s="42">
        <f t="shared" si="2"/>
        <v>0</v>
      </c>
    </row>
    <row r="185" spans="1:11">
      <c r="A185" s="121"/>
      <c r="B185" s="10" t="s">
        <v>733</v>
      </c>
      <c r="C185" s="10" t="s">
        <v>411</v>
      </c>
      <c r="D185" s="38" t="s">
        <v>734</v>
      </c>
      <c r="E185" s="10" t="s">
        <v>732</v>
      </c>
      <c r="F185" s="104">
        <v>71.680000000000007</v>
      </c>
      <c r="G185" s="10" t="s">
        <v>270</v>
      </c>
      <c r="H185" s="10"/>
      <c r="I185" s="10">
        <v>1440</v>
      </c>
      <c r="J185" s="39">
        <f t="shared" si="5"/>
        <v>4.9777777777777782E-2</v>
      </c>
      <c r="K185" s="40">
        <f t="shared" si="2"/>
        <v>0</v>
      </c>
    </row>
    <row r="186" spans="1:11">
      <c r="A186" s="120" t="s">
        <v>735</v>
      </c>
      <c r="B186" s="10" t="s">
        <v>352</v>
      </c>
      <c r="C186" s="10" t="s">
        <v>411</v>
      </c>
      <c r="D186" s="26" t="s">
        <v>736</v>
      </c>
      <c r="E186" s="10" t="s">
        <v>674</v>
      </c>
      <c r="F186" s="104">
        <v>80.84</v>
      </c>
      <c r="G186" s="10" t="s">
        <v>270</v>
      </c>
      <c r="H186" s="10"/>
      <c r="I186" s="10">
        <v>1000</v>
      </c>
      <c r="J186" s="41">
        <f t="shared" si="5"/>
        <v>8.0840000000000009E-2</v>
      </c>
      <c r="K186" s="42">
        <f t="shared" si="2"/>
        <v>0</v>
      </c>
    </row>
    <row r="187" spans="1:11">
      <c r="A187" s="122"/>
      <c r="B187" s="10" t="s">
        <v>358</v>
      </c>
      <c r="C187" s="10" t="s">
        <v>411</v>
      </c>
      <c r="D187" s="38" t="s">
        <v>737</v>
      </c>
      <c r="E187" s="10" t="s">
        <v>695</v>
      </c>
      <c r="F187" s="104">
        <v>67.3</v>
      </c>
      <c r="G187" s="10" t="s">
        <v>270</v>
      </c>
      <c r="H187" s="10"/>
      <c r="I187" s="10">
        <v>500</v>
      </c>
      <c r="J187" s="39">
        <f t="shared" si="5"/>
        <v>0.1346</v>
      </c>
      <c r="K187" s="40">
        <f t="shared" si="2"/>
        <v>0</v>
      </c>
    </row>
    <row r="188" spans="1:11">
      <c r="A188" s="122"/>
      <c r="B188" s="10" t="s">
        <v>670</v>
      </c>
      <c r="C188" s="10" t="s">
        <v>411</v>
      </c>
      <c r="D188" s="38" t="s">
        <v>738</v>
      </c>
      <c r="E188" s="10" t="s">
        <v>695</v>
      </c>
      <c r="F188" s="104">
        <v>73.19</v>
      </c>
      <c r="G188" s="10" t="s">
        <v>270</v>
      </c>
      <c r="H188" s="10"/>
      <c r="I188" s="10">
        <v>500</v>
      </c>
      <c r="J188" s="41">
        <f t="shared" si="5"/>
        <v>0.14637999999999998</v>
      </c>
      <c r="K188" s="42">
        <f t="shared" si="2"/>
        <v>0</v>
      </c>
    </row>
    <row r="189" spans="1:11">
      <c r="A189" s="121"/>
      <c r="B189" s="10" t="s">
        <v>604</v>
      </c>
      <c r="C189" s="10" t="s">
        <v>411</v>
      </c>
      <c r="D189" s="38" t="s">
        <v>739</v>
      </c>
      <c r="E189" s="10" t="s">
        <v>679</v>
      </c>
      <c r="F189" s="104">
        <v>75.48</v>
      </c>
      <c r="G189" s="10" t="s">
        <v>270</v>
      </c>
      <c r="H189" s="10"/>
      <c r="I189" s="10">
        <v>200</v>
      </c>
      <c r="J189" s="39">
        <f t="shared" si="5"/>
        <v>0.37740000000000001</v>
      </c>
      <c r="K189" s="40">
        <f t="shared" si="2"/>
        <v>0</v>
      </c>
    </row>
    <row r="190" spans="1:11">
      <c r="A190" s="120" t="s">
        <v>740</v>
      </c>
      <c r="B190" s="10" t="s">
        <v>358</v>
      </c>
      <c r="C190" s="10" t="s">
        <v>411</v>
      </c>
      <c r="D190" s="38" t="s">
        <v>741</v>
      </c>
      <c r="E190" s="10" t="s">
        <v>695</v>
      </c>
      <c r="F190" s="104">
        <v>144.86000000000001</v>
      </c>
      <c r="G190" s="10" t="s">
        <v>270</v>
      </c>
      <c r="H190" s="10"/>
      <c r="I190" s="10">
        <v>500</v>
      </c>
      <c r="J190" s="41">
        <f t="shared" si="5"/>
        <v>0.28972000000000003</v>
      </c>
      <c r="K190" s="40">
        <f t="shared" si="2"/>
        <v>0</v>
      </c>
    </row>
    <row r="191" spans="1:11">
      <c r="A191" s="122"/>
      <c r="B191" s="10" t="s">
        <v>670</v>
      </c>
      <c r="C191" s="10" t="s">
        <v>411</v>
      </c>
      <c r="D191" s="38" t="s">
        <v>742</v>
      </c>
      <c r="E191" s="10" t="s">
        <v>695</v>
      </c>
      <c r="F191" s="104">
        <v>164.82</v>
      </c>
      <c r="G191" s="10" t="s">
        <v>270</v>
      </c>
      <c r="H191" s="10"/>
      <c r="I191" s="10">
        <v>500</v>
      </c>
      <c r="J191" s="39">
        <f t="shared" si="5"/>
        <v>0.32963999999999999</v>
      </c>
      <c r="K191" s="40">
        <f t="shared" ref="K191:K215" si="7">H191*J191</f>
        <v>0</v>
      </c>
    </row>
    <row r="192" spans="1:11">
      <c r="A192" s="121"/>
      <c r="B192" s="10" t="s">
        <v>604</v>
      </c>
      <c r="C192" s="10" t="s">
        <v>411</v>
      </c>
      <c r="D192" s="38" t="s">
        <v>743</v>
      </c>
      <c r="E192" s="43" t="s">
        <v>744</v>
      </c>
      <c r="F192" s="104">
        <v>359.6</v>
      </c>
      <c r="G192" s="10" t="s">
        <v>270</v>
      </c>
      <c r="H192" s="10"/>
      <c r="I192" s="10">
        <v>12</v>
      </c>
      <c r="J192" s="41">
        <f t="shared" si="5"/>
        <v>29.966666666666669</v>
      </c>
      <c r="K192" s="40">
        <f t="shared" si="7"/>
        <v>0</v>
      </c>
    </row>
    <row r="193" spans="1:12">
      <c r="A193" s="75"/>
      <c r="B193" s="10" t="s">
        <v>745</v>
      </c>
      <c r="C193" s="10" t="s">
        <v>432</v>
      </c>
      <c r="D193" s="38" t="s">
        <v>746</v>
      </c>
      <c r="E193" s="10">
        <v>960</v>
      </c>
      <c r="F193" s="104">
        <v>26.45</v>
      </c>
      <c r="G193" s="10" t="s">
        <v>747</v>
      </c>
      <c r="H193" s="10"/>
      <c r="I193" s="10">
        <v>10</v>
      </c>
      <c r="J193" s="39">
        <f t="shared" si="5"/>
        <v>2.645</v>
      </c>
      <c r="K193" s="40">
        <f t="shared" si="7"/>
        <v>0</v>
      </c>
    </row>
    <row r="194" spans="1:12">
      <c r="A194" s="75"/>
      <c r="B194" s="10" t="s">
        <v>748</v>
      </c>
      <c r="C194" s="10" t="s">
        <v>432</v>
      </c>
      <c r="D194" s="38" t="s">
        <v>749</v>
      </c>
      <c r="E194" s="10">
        <v>960</v>
      </c>
      <c r="F194" s="104">
        <v>27.83</v>
      </c>
      <c r="G194" s="10" t="s">
        <v>747</v>
      </c>
      <c r="H194" s="10"/>
      <c r="I194" s="10">
        <v>10</v>
      </c>
      <c r="J194" s="39">
        <f t="shared" si="5"/>
        <v>2.7829999999999999</v>
      </c>
      <c r="K194" s="40">
        <f t="shared" si="7"/>
        <v>0</v>
      </c>
    </row>
    <row r="195" spans="1:12">
      <c r="A195" s="75"/>
      <c r="B195" s="10" t="s">
        <v>750</v>
      </c>
      <c r="C195" s="10" t="s">
        <v>432</v>
      </c>
      <c r="D195" s="38" t="s">
        <v>751</v>
      </c>
      <c r="E195" s="10">
        <v>960</v>
      </c>
      <c r="F195" s="104">
        <v>35.44</v>
      </c>
      <c r="G195" s="10" t="s">
        <v>747</v>
      </c>
      <c r="H195" s="10"/>
      <c r="I195" s="10">
        <v>10</v>
      </c>
      <c r="J195" s="39">
        <f t="shared" si="5"/>
        <v>3.5439999999999996</v>
      </c>
      <c r="K195" s="40">
        <f t="shared" si="7"/>
        <v>0</v>
      </c>
    </row>
    <row r="196" spans="1:12">
      <c r="A196" s="75"/>
      <c r="B196" s="10" t="s">
        <v>752</v>
      </c>
      <c r="C196" s="10" t="s">
        <v>432</v>
      </c>
      <c r="D196" s="38" t="s">
        <v>753</v>
      </c>
      <c r="E196" s="10">
        <v>960</v>
      </c>
      <c r="F196" s="104">
        <v>26.31</v>
      </c>
      <c r="G196" s="10" t="s">
        <v>747</v>
      </c>
      <c r="H196" s="10"/>
      <c r="I196" s="10">
        <v>10</v>
      </c>
      <c r="J196" s="39">
        <f t="shared" si="5"/>
        <v>2.6309999999999998</v>
      </c>
      <c r="K196" s="40">
        <f t="shared" si="7"/>
        <v>0</v>
      </c>
    </row>
    <row r="197" spans="1:12">
      <c r="A197" s="75"/>
      <c r="B197" s="10" t="s">
        <v>754</v>
      </c>
      <c r="C197" s="10" t="s">
        <v>432</v>
      </c>
      <c r="D197" s="38" t="s">
        <v>755</v>
      </c>
      <c r="E197" s="10">
        <v>960</v>
      </c>
      <c r="F197" s="104">
        <v>24.29</v>
      </c>
      <c r="G197" s="10" t="s">
        <v>747</v>
      </c>
      <c r="H197" s="10"/>
      <c r="I197" s="10">
        <v>10</v>
      </c>
      <c r="J197" s="39">
        <f t="shared" si="5"/>
        <v>2.4289999999999998</v>
      </c>
      <c r="K197" s="40">
        <f t="shared" si="7"/>
        <v>0</v>
      </c>
    </row>
    <row r="198" spans="1:12">
      <c r="A198" s="75"/>
      <c r="B198" s="10" t="s">
        <v>756</v>
      </c>
      <c r="C198" s="10" t="s">
        <v>432</v>
      </c>
      <c r="D198" s="38" t="s">
        <v>757</v>
      </c>
      <c r="E198" s="10">
        <v>960</v>
      </c>
      <c r="F198" s="104">
        <v>33.520000000000003</v>
      </c>
      <c r="G198" s="10" t="s">
        <v>747</v>
      </c>
      <c r="H198" s="10"/>
      <c r="I198" s="10">
        <v>10</v>
      </c>
      <c r="J198" s="39">
        <f t="shared" si="5"/>
        <v>3.3520000000000003</v>
      </c>
      <c r="K198" s="40">
        <f t="shared" si="7"/>
        <v>0</v>
      </c>
    </row>
    <row r="199" spans="1:12">
      <c r="A199" s="75"/>
      <c r="B199" s="10" t="s">
        <v>758</v>
      </c>
      <c r="C199" s="10" t="s">
        <v>432</v>
      </c>
      <c r="D199" s="38" t="s">
        <v>759</v>
      </c>
      <c r="E199" s="10">
        <v>960</v>
      </c>
      <c r="F199" s="104">
        <v>46.04</v>
      </c>
      <c r="G199" s="10" t="s">
        <v>747</v>
      </c>
      <c r="H199" s="10"/>
      <c r="I199" s="10">
        <v>10</v>
      </c>
      <c r="J199" s="39">
        <f t="shared" si="5"/>
        <v>4.6040000000000001</v>
      </c>
      <c r="K199" s="40">
        <f t="shared" si="7"/>
        <v>0</v>
      </c>
    </row>
    <row r="200" spans="1:12">
      <c r="A200" s="75"/>
      <c r="B200" s="10" t="s">
        <v>760</v>
      </c>
      <c r="C200" s="10" t="s">
        <v>432</v>
      </c>
      <c r="D200" s="38" t="s">
        <v>761</v>
      </c>
      <c r="E200" s="10">
        <v>960</v>
      </c>
      <c r="F200" s="104">
        <v>47.1</v>
      </c>
      <c r="G200" s="10" t="s">
        <v>747</v>
      </c>
      <c r="H200" s="10"/>
      <c r="I200" s="10">
        <v>10</v>
      </c>
      <c r="J200" s="39">
        <f t="shared" si="5"/>
        <v>4.71</v>
      </c>
      <c r="K200" s="40">
        <f t="shared" si="7"/>
        <v>0</v>
      </c>
    </row>
    <row r="201" spans="1:12">
      <c r="A201" s="75"/>
      <c r="B201" s="10" t="s">
        <v>762</v>
      </c>
      <c r="C201" s="10" t="s">
        <v>432</v>
      </c>
      <c r="D201" s="38" t="s">
        <v>763</v>
      </c>
      <c r="E201" s="10">
        <v>960</v>
      </c>
      <c r="F201" s="104">
        <v>46.51</v>
      </c>
      <c r="G201" s="10" t="s">
        <v>747</v>
      </c>
      <c r="H201" s="10"/>
      <c r="I201" s="10">
        <v>10</v>
      </c>
      <c r="J201" s="39">
        <f t="shared" si="5"/>
        <v>4.6509999999999998</v>
      </c>
      <c r="K201" s="40">
        <f t="shared" si="7"/>
        <v>0</v>
      </c>
    </row>
    <row r="202" spans="1:12">
      <c r="A202" s="75"/>
      <c r="B202" s="10" t="s">
        <v>764</v>
      </c>
      <c r="C202" s="10" t="s">
        <v>432</v>
      </c>
      <c r="D202" s="38" t="s">
        <v>765</v>
      </c>
      <c r="E202" s="10">
        <v>960</v>
      </c>
      <c r="F202" s="104">
        <v>46.51</v>
      </c>
      <c r="G202" s="10" t="s">
        <v>747</v>
      </c>
      <c r="H202" s="10"/>
      <c r="I202" s="10">
        <v>10</v>
      </c>
      <c r="J202" s="39">
        <f t="shared" si="5"/>
        <v>4.6509999999999998</v>
      </c>
      <c r="K202" s="40">
        <f t="shared" si="7"/>
        <v>0</v>
      </c>
    </row>
    <row r="203" spans="1:12">
      <c r="A203" s="76"/>
      <c r="B203" s="10" t="s">
        <v>766</v>
      </c>
      <c r="C203" s="10" t="s">
        <v>432</v>
      </c>
      <c r="D203" s="38" t="s">
        <v>767</v>
      </c>
      <c r="E203" s="10">
        <v>960</v>
      </c>
      <c r="F203" s="104">
        <v>54.19</v>
      </c>
      <c r="G203" s="10" t="s">
        <v>747</v>
      </c>
      <c r="H203" s="10"/>
      <c r="I203" s="10">
        <v>10</v>
      </c>
      <c r="J203" s="39">
        <f t="shared" si="5"/>
        <v>5.4189999999999996</v>
      </c>
      <c r="K203" s="40">
        <f t="shared" si="7"/>
        <v>0</v>
      </c>
    </row>
    <row r="204" spans="1:12">
      <c r="A204" s="120" t="s">
        <v>768</v>
      </c>
      <c r="B204" s="10" t="s">
        <v>769</v>
      </c>
      <c r="C204" s="10" t="s">
        <v>432</v>
      </c>
      <c r="D204" s="38" t="s">
        <v>770</v>
      </c>
      <c r="E204" s="10" t="s">
        <v>771</v>
      </c>
      <c r="F204" s="104">
        <v>1292.3399999999999</v>
      </c>
      <c r="G204" s="10" t="s">
        <v>270</v>
      </c>
      <c r="H204" s="10"/>
      <c r="I204" s="10">
        <v>500</v>
      </c>
      <c r="J204" s="41">
        <f t="shared" si="5"/>
        <v>2.5846799999999996</v>
      </c>
      <c r="K204" s="40">
        <f t="shared" si="7"/>
        <v>0</v>
      </c>
      <c r="L204" t="s">
        <v>772</v>
      </c>
    </row>
    <row r="205" spans="1:12">
      <c r="A205" s="121"/>
      <c r="B205" s="10" t="s">
        <v>773</v>
      </c>
      <c r="C205" s="10" t="s">
        <v>432</v>
      </c>
      <c r="D205" s="38" t="s">
        <v>774</v>
      </c>
      <c r="E205" s="10" t="s">
        <v>771</v>
      </c>
      <c r="F205" s="104">
        <v>1292.3399999999999</v>
      </c>
      <c r="G205" s="10" t="s">
        <v>270</v>
      </c>
      <c r="H205" s="10"/>
      <c r="I205" s="10">
        <v>500</v>
      </c>
      <c r="J205" s="41">
        <f t="shared" si="5"/>
        <v>2.5846799999999996</v>
      </c>
      <c r="K205" s="40">
        <f t="shared" si="7"/>
        <v>0</v>
      </c>
    </row>
    <row r="206" spans="1:12">
      <c r="A206" s="75"/>
      <c r="B206" s="77" t="s">
        <v>775</v>
      </c>
      <c r="C206" s="78" t="s">
        <v>776</v>
      </c>
      <c r="D206" s="79" t="s">
        <v>777</v>
      </c>
      <c r="E206" s="78" t="s">
        <v>771</v>
      </c>
      <c r="F206" s="108">
        <v>982.22</v>
      </c>
      <c r="G206" s="78" t="s">
        <v>270</v>
      </c>
      <c r="H206" s="10"/>
      <c r="I206" s="10">
        <v>500</v>
      </c>
      <c r="J206" s="41">
        <f t="shared" si="5"/>
        <v>1.96444</v>
      </c>
      <c r="K206" s="40">
        <f t="shared" si="7"/>
        <v>0</v>
      </c>
    </row>
    <row r="207" spans="1:12">
      <c r="A207" s="75"/>
      <c r="B207" s="80" t="s">
        <v>778</v>
      </c>
      <c r="C207" s="81" t="s">
        <v>776</v>
      </c>
      <c r="D207" s="78" t="s">
        <v>779</v>
      </c>
      <c r="E207" s="81" t="s">
        <v>780</v>
      </c>
      <c r="F207" s="107">
        <v>288.77</v>
      </c>
      <c r="G207" s="81" t="s">
        <v>270</v>
      </c>
      <c r="H207" s="10"/>
      <c r="I207" s="10">
        <v>10</v>
      </c>
      <c r="J207" s="41">
        <f t="shared" si="5"/>
        <v>28.876999999999999</v>
      </c>
      <c r="K207" s="40">
        <f t="shared" si="7"/>
        <v>0</v>
      </c>
    </row>
    <row r="208" spans="1:12">
      <c r="A208" s="75"/>
      <c r="B208" s="80" t="s">
        <v>781</v>
      </c>
      <c r="C208" s="81" t="s">
        <v>776</v>
      </c>
      <c r="D208" s="82" t="s">
        <v>782</v>
      </c>
      <c r="E208" s="83" t="s">
        <v>780</v>
      </c>
      <c r="F208" s="107">
        <v>303.36</v>
      </c>
      <c r="G208" s="81" t="s">
        <v>270</v>
      </c>
      <c r="H208" s="10"/>
      <c r="I208" s="10">
        <v>10</v>
      </c>
      <c r="J208" s="41">
        <f t="shared" si="5"/>
        <v>30.336000000000002</v>
      </c>
      <c r="K208" s="40">
        <f t="shared" si="7"/>
        <v>0</v>
      </c>
    </row>
    <row r="209" spans="1:12">
      <c r="A209" s="120" t="s">
        <v>783</v>
      </c>
      <c r="B209" s="10" t="s">
        <v>784</v>
      </c>
      <c r="C209" s="10" t="s">
        <v>400</v>
      </c>
      <c r="D209" s="38" t="s">
        <v>785</v>
      </c>
      <c r="E209" s="10" t="s">
        <v>786</v>
      </c>
      <c r="F209" s="104">
        <v>747.65</v>
      </c>
      <c r="G209" s="10" t="s">
        <v>270</v>
      </c>
      <c r="H209" s="10"/>
      <c r="I209" s="10">
        <v>4</v>
      </c>
      <c r="J209" s="39">
        <f t="shared" si="5"/>
        <v>186.91249999999999</v>
      </c>
      <c r="K209" s="40">
        <f t="shared" si="7"/>
        <v>0</v>
      </c>
    </row>
    <row r="210" spans="1:12">
      <c r="A210" s="122"/>
      <c r="B210" s="10" t="s">
        <v>787</v>
      </c>
      <c r="C210" s="10" t="s">
        <v>400</v>
      </c>
      <c r="D210" s="38" t="s">
        <v>788</v>
      </c>
      <c r="E210" s="10" t="s">
        <v>786</v>
      </c>
      <c r="F210" s="104">
        <v>476</v>
      </c>
      <c r="G210" s="10" t="s">
        <v>270</v>
      </c>
      <c r="H210" s="10"/>
      <c r="I210" s="10">
        <v>4</v>
      </c>
      <c r="J210" s="39">
        <f t="shared" si="5"/>
        <v>119</v>
      </c>
      <c r="K210" s="40">
        <f t="shared" si="7"/>
        <v>0</v>
      </c>
    </row>
    <row r="211" spans="1:12">
      <c r="A211" s="122"/>
      <c r="B211" s="10" t="s">
        <v>789</v>
      </c>
      <c r="C211" s="10" t="s">
        <v>313</v>
      </c>
      <c r="D211" s="38" t="s">
        <v>790</v>
      </c>
      <c r="E211" s="10" t="s">
        <v>270</v>
      </c>
      <c r="F211" s="104">
        <v>326</v>
      </c>
      <c r="G211" s="10" t="s">
        <v>270</v>
      </c>
      <c r="H211" s="10"/>
      <c r="I211" s="10">
        <v>1</v>
      </c>
      <c r="J211" s="39">
        <f t="shared" si="5"/>
        <v>326</v>
      </c>
      <c r="K211" s="40">
        <f t="shared" si="7"/>
        <v>0</v>
      </c>
    </row>
    <row r="212" spans="1:12">
      <c r="A212" s="121"/>
      <c r="B212" s="10" t="s">
        <v>791</v>
      </c>
      <c r="C212" s="10" t="s">
        <v>313</v>
      </c>
      <c r="D212" s="38" t="s">
        <v>792</v>
      </c>
      <c r="E212" s="10" t="s">
        <v>413</v>
      </c>
      <c r="F212" s="104">
        <v>557</v>
      </c>
      <c r="G212" s="10" t="s">
        <v>270</v>
      </c>
      <c r="H212" s="10"/>
      <c r="I212" s="10">
        <v>10</v>
      </c>
      <c r="J212" s="39">
        <f t="shared" si="5"/>
        <v>55.7</v>
      </c>
      <c r="K212" s="40">
        <f t="shared" si="7"/>
        <v>0</v>
      </c>
    </row>
    <row r="213" spans="1:12">
      <c r="A213" s="44" t="s">
        <v>793</v>
      </c>
      <c r="B213" s="10"/>
      <c r="C213" s="10"/>
      <c r="D213" s="38"/>
      <c r="E213" s="10"/>
      <c r="F213" s="39"/>
      <c r="G213" s="10" t="s">
        <v>794</v>
      </c>
      <c r="H213" s="10"/>
      <c r="I213" s="10"/>
      <c r="J213" s="39">
        <v>2</v>
      </c>
      <c r="K213" s="40">
        <f t="shared" si="7"/>
        <v>0</v>
      </c>
    </row>
    <row r="214" spans="1:12">
      <c r="A214" s="44" t="s">
        <v>795</v>
      </c>
      <c r="B214" s="10" t="s">
        <v>796</v>
      </c>
      <c r="C214" s="10"/>
      <c r="D214" s="38"/>
      <c r="E214" s="10"/>
      <c r="F214" s="39"/>
      <c r="G214" s="10" t="s">
        <v>797</v>
      </c>
      <c r="H214" s="10"/>
      <c r="I214" s="10">
        <v>1</v>
      </c>
      <c r="J214" s="39">
        <v>3.33</v>
      </c>
      <c r="K214" s="40">
        <f t="shared" si="7"/>
        <v>0</v>
      </c>
    </row>
    <row r="215" spans="1:12" ht="16.5" thickBot="1">
      <c r="A215" s="44" t="s">
        <v>798</v>
      </c>
      <c r="B215" s="84" t="s">
        <v>796</v>
      </c>
      <c r="C215" s="84"/>
      <c r="D215" s="85"/>
      <c r="E215" s="84"/>
      <c r="F215" s="41"/>
      <c r="G215" s="84" t="s">
        <v>797</v>
      </c>
      <c r="H215" s="84"/>
      <c r="I215" s="84">
        <v>1</v>
      </c>
      <c r="J215" s="41">
        <v>1.5</v>
      </c>
      <c r="K215" s="86">
        <f t="shared" si="7"/>
        <v>0</v>
      </c>
    </row>
    <row r="216" spans="1:12" ht="17.25" thickTop="1" thickBot="1">
      <c r="K216" s="87">
        <f>SUM(K10:K215)</f>
        <v>0</v>
      </c>
      <c r="L216" t="s">
        <v>799</v>
      </c>
    </row>
    <row r="217" spans="1:12" ht="17.25" thickTop="1" thickBot="1">
      <c r="K217" s="87">
        <f>K216*1.2</f>
        <v>0</v>
      </c>
      <c r="L217" t="s">
        <v>800</v>
      </c>
    </row>
    <row r="218" spans="1:12" ht="16.5" thickTop="1"/>
  </sheetData>
  <mergeCells count="23">
    <mergeCell ref="A45:A46"/>
    <mergeCell ref="A10:A15"/>
    <mergeCell ref="A16:A21"/>
    <mergeCell ref="A23:A24"/>
    <mergeCell ref="A27:A28"/>
    <mergeCell ref="A36:A37"/>
    <mergeCell ref="A181:A183"/>
    <mergeCell ref="A47:A48"/>
    <mergeCell ref="A116:A118"/>
    <mergeCell ref="A130:A133"/>
    <mergeCell ref="A135:A136"/>
    <mergeCell ref="A142:A143"/>
    <mergeCell ref="A144:A148"/>
    <mergeCell ref="A152:A153"/>
    <mergeCell ref="A158:A159"/>
    <mergeCell ref="A160:A166"/>
    <mergeCell ref="A168:A169"/>
    <mergeCell ref="A172:A180"/>
    <mergeCell ref="A184:A185"/>
    <mergeCell ref="A186:A189"/>
    <mergeCell ref="A190:A192"/>
    <mergeCell ref="A204:A205"/>
    <mergeCell ref="A209:A212"/>
  </mergeCells>
  <phoneticPr fontId="10" type="noConversion"/>
  <conditionalFormatting sqref="D144:D145">
    <cfRule type="containsText" dxfId="7" priority="1" operator="containsText" text="URGENT">
      <formula>NOT(ISERROR(SEARCH("URGENT",D144)))</formula>
    </cfRule>
    <cfRule type="containsText" dxfId="6" priority="2" operator="containsText" text="Routine">
      <formula>NOT(ISERROR(SEARCH("Routine",D144)))</formula>
    </cfRule>
  </conditionalFormatting>
  <conditionalFormatting sqref="Q46">
    <cfRule type="cellIs" dxfId="5" priority="4" operator="equal">
      <formula>0</formula>
    </cfRule>
  </conditionalFormatting>
  <conditionalFormatting sqref="Q46:R46">
    <cfRule type="cellIs" dxfId="4" priority="3" operator="equal">
      <formula>0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5AEC3-661D-9640-A329-DAADF59CDDB1}">
  <dimension ref="A2:T218"/>
  <sheetViews>
    <sheetView workbookViewId="0">
      <selection activeCell="N26" sqref="N26"/>
    </sheetView>
  </sheetViews>
  <sheetFormatPr defaultColWidth="9.125" defaultRowHeight="15.75"/>
  <cols>
    <col min="1" max="1" width="31.5" customWidth="1"/>
    <col min="2" max="2" width="37.125" customWidth="1"/>
    <col min="3" max="3" width="12" hidden="1" customWidth="1"/>
    <col min="4" max="4" width="11" hidden="1" customWidth="1"/>
    <col min="5" max="5" width="0" hidden="1" customWidth="1"/>
    <col min="6" max="6" width="9.5" hidden="1" customWidth="1"/>
    <col min="9" max="9" width="0" hidden="1" customWidth="1"/>
    <col min="12" max="12" width="10" customWidth="1"/>
    <col min="17" max="17" width="10.125" customWidth="1"/>
  </cols>
  <sheetData>
    <row r="2" spans="1:11" ht="18">
      <c r="A2" s="25" t="s">
        <v>252</v>
      </c>
    </row>
    <row r="4" spans="1:11">
      <c r="D4" s="26"/>
      <c r="F4" s="27"/>
      <c r="G4" s="27"/>
    </row>
    <row r="5" spans="1:11" ht="18">
      <c r="A5" s="28" t="s">
        <v>253</v>
      </c>
      <c r="D5" s="26"/>
      <c r="F5" s="27"/>
      <c r="G5" s="27"/>
    </row>
    <row r="6" spans="1:11">
      <c r="A6" s="29"/>
      <c r="D6" s="26"/>
      <c r="F6" s="27"/>
      <c r="G6" s="27"/>
    </row>
    <row r="7" spans="1:11">
      <c r="D7" s="26"/>
      <c r="F7" s="27"/>
      <c r="G7" s="27"/>
    </row>
    <row r="8" spans="1:11" ht="31.5">
      <c r="A8" s="30" t="s">
        <v>254</v>
      </c>
      <c r="B8" s="30" t="s">
        <v>255</v>
      </c>
      <c r="C8" s="30" t="s">
        <v>256</v>
      </c>
      <c r="D8" s="31" t="s">
        <v>257</v>
      </c>
      <c r="E8" s="32" t="s">
        <v>258</v>
      </c>
      <c r="F8" s="33" t="s">
        <v>259</v>
      </c>
      <c r="G8" s="30" t="s">
        <v>260</v>
      </c>
      <c r="H8" s="34" t="s">
        <v>261</v>
      </c>
      <c r="I8" s="30"/>
      <c r="J8" s="30" t="s">
        <v>262</v>
      </c>
      <c r="K8" s="32" t="s">
        <v>263</v>
      </c>
    </row>
    <row r="9" spans="1:11">
      <c r="A9" s="35" t="s">
        <v>264</v>
      </c>
      <c r="B9" s="35"/>
      <c r="C9" s="35"/>
      <c r="D9" s="36"/>
      <c r="E9" s="35"/>
      <c r="F9" s="37"/>
      <c r="G9" s="35"/>
      <c r="H9" s="35"/>
      <c r="I9" s="35"/>
      <c r="J9" s="35"/>
      <c r="K9" s="35"/>
    </row>
    <row r="10" spans="1:11">
      <c r="A10" s="120" t="s">
        <v>265</v>
      </c>
      <c r="B10" s="10" t="s">
        <v>266</v>
      </c>
      <c r="C10" s="10" t="s">
        <v>267</v>
      </c>
      <c r="D10" s="38" t="s">
        <v>268</v>
      </c>
      <c r="E10" s="10" t="s">
        <v>269</v>
      </c>
      <c r="F10" s="104">
        <v>175.2</v>
      </c>
      <c r="G10" s="10" t="s">
        <v>270</v>
      </c>
      <c r="H10" s="10"/>
      <c r="I10" s="10">
        <v>100</v>
      </c>
      <c r="J10" s="39">
        <f>F10/I10</f>
        <v>1.7519999999999998</v>
      </c>
      <c r="K10" s="40">
        <f t="shared" ref="K10:K57" si="0">H10*J10</f>
        <v>0</v>
      </c>
    </row>
    <row r="11" spans="1:11">
      <c r="A11" s="122"/>
      <c r="B11" s="10" t="s">
        <v>271</v>
      </c>
      <c r="C11" s="10" t="s">
        <v>267</v>
      </c>
      <c r="D11" s="38" t="s">
        <v>272</v>
      </c>
      <c r="E11" s="10" t="s">
        <v>269</v>
      </c>
      <c r="F11" s="104">
        <v>196.3</v>
      </c>
      <c r="G11" s="10" t="s">
        <v>270</v>
      </c>
      <c r="H11" s="10"/>
      <c r="I11" s="10">
        <v>100</v>
      </c>
      <c r="J11" s="39">
        <f>F11/I11</f>
        <v>1.9630000000000001</v>
      </c>
      <c r="K11" s="40">
        <f t="shared" si="0"/>
        <v>0</v>
      </c>
    </row>
    <row r="12" spans="1:11">
      <c r="A12" s="122"/>
      <c r="B12" s="10" t="s">
        <v>273</v>
      </c>
      <c r="C12" s="10" t="s">
        <v>267</v>
      </c>
      <c r="D12" s="38" t="s">
        <v>274</v>
      </c>
      <c r="E12" s="10" t="s">
        <v>269</v>
      </c>
      <c r="F12" s="104">
        <v>272</v>
      </c>
      <c r="G12" s="10" t="s">
        <v>270</v>
      </c>
      <c r="H12" s="10"/>
      <c r="I12" s="10">
        <v>100</v>
      </c>
      <c r="J12" s="41">
        <f t="shared" ref="J12:J121" si="1">F12/I12</f>
        <v>2.72</v>
      </c>
      <c r="K12" s="42">
        <f t="shared" si="0"/>
        <v>0</v>
      </c>
    </row>
    <row r="13" spans="1:11">
      <c r="A13" s="122"/>
      <c r="B13" s="10" t="s">
        <v>275</v>
      </c>
      <c r="C13" s="10" t="s">
        <v>267</v>
      </c>
      <c r="D13" s="10">
        <v>186003365</v>
      </c>
      <c r="E13" s="10" t="s">
        <v>276</v>
      </c>
      <c r="F13" s="105">
        <v>167.2</v>
      </c>
      <c r="G13" s="10" t="s">
        <v>270</v>
      </c>
      <c r="H13" s="10"/>
      <c r="I13" s="10">
        <v>30</v>
      </c>
      <c r="J13" s="41">
        <f t="shared" si="1"/>
        <v>5.5733333333333333</v>
      </c>
      <c r="K13" s="42">
        <f t="shared" si="0"/>
        <v>0</v>
      </c>
    </row>
    <row r="14" spans="1:11">
      <c r="A14" s="122"/>
      <c r="B14" s="10" t="s">
        <v>277</v>
      </c>
      <c r="C14" s="10" t="s">
        <v>267</v>
      </c>
      <c r="D14" s="10" t="s">
        <v>278</v>
      </c>
      <c r="E14" s="10" t="s">
        <v>276</v>
      </c>
      <c r="F14" s="105">
        <v>193.6</v>
      </c>
      <c r="G14" s="10" t="s">
        <v>270</v>
      </c>
      <c r="H14" s="10"/>
      <c r="I14" s="10">
        <v>30</v>
      </c>
      <c r="J14" s="41">
        <f t="shared" si="1"/>
        <v>6.4533333333333331</v>
      </c>
      <c r="K14" s="42">
        <f t="shared" si="0"/>
        <v>0</v>
      </c>
    </row>
    <row r="15" spans="1:11">
      <c r="A15" s="121"/>
      <c r="B15" s="10" t="s">
        <v>279</v>
      </c>
      <c r="C15" s="10" t="s">
        <v>267</v>
      </c>
      <c r="D15" s="38">
        <v>186000128</v>
      </c>
      <c r="E15" s="10" t="s">
        <v>280</v>
      </c>
      <c r="F15" s="104">
        <v>351.2</v>
      </c>
      <c r="G15" s="10" t="s">
        <v>270</v>
      </c>
      <c r="H15" s="10"/>
      <c r="I15" s="10">
        <v>1</v>
      </c>
      <c r="J15" s="41">
        <f t="shared" si="1"/>
        <v>351.2</v>
      </c>
      <c r="K15" s="42">
        <f t="shared" si="0"/>
        <v>0</v>
      </c>
    </row>
    <row r="16" spans="1:11">
      <c r="A16" s="120" t="s">
        <v>281</v>
      </c>
      <c r="B16" s="10" t="s">
        <v>282</v>
      </c>
      <c r="C16" s="10" t="s">
        <v>267</v>
      </c>
      <c r="D16" s="38" t="s">
        <v>283</v>
      </c>
      <c r="E16" s="10" t="s">
        <v>270</v>
      </c>
      <c r="F16" s="104">
        <v>342.4</v>
      </c>
      <c r="G16" s="10" t="s">
        <v>270</v>
      </c>
      <c r="H16" s="10"/>
      <c r="I16" s="10">
        <v>1</v>
      </c>
      <c r="J16" s="41">
        <f t="shared" si="1"/>
        <v>342.4</v>
      </c>
      <c r="K16" s="42">
        <f t="shared" si="0"/>
        <v>0</v>
      </c>
    </row>
    <row r="17" spans="1:11">
      <c r="A17" s="122"/>
      <c r="B17" s="10" t="s">
        <v>284</v>
      </c>
      <c r="C17" s="10" t="s">
        <v>267</v>
      </c>
      <c r="D17" s="38" t="s">
        <v>285</v>
      </c>
      <c r="E17" s="10" t="s">
        <v>270</v>
      </c>
      <c r="F17" s="104">
        <v>351.2</v>
      </c>
      <c r="G17" s="10" t="s">
        <v>270</v>
      </c>
      <c r="H17" s="10"/>
      <c r="I17" s="10">
        <v>1</v>
      </c>
      <c r="J17" s="41">
        <f t="shared" si="1"/>
        <v>351.2</v>
      </c>
      <c r="K17" s="42">
        <f t="shared" si="0"/>
        <v>0</v>
      </c>
    </row>
    <row r="18" spans="1:11">
      <c r="A18" s="122"/>
      <c r="B18" s="10" t="s">
        <v>286</v>
      </c>
      <c r="C18" s="10" t="s">
        <v>267</v>
      </c>
      <c r="D18" s="38" t="s">
        <v>287</v>
      </c>
      <c r="E18" s="10" t="s">
        <v>270</v>
      </c>
      <c r="F18" s="104">
        <v>351.2</v>
      </c>
      <c r="G18" s="10" t="s">
        <v>270</v>
      </c>
      <c r="H18" s="10"/>
      <c r="I18" s="10">
        <v>1</v>
      </c>
      <c r="J18" s="41">
        <f t="shared" si="1"/>
        <v>351.2</v>
      </c>
      <c r="K18" s="42">
        <f t="shared" si="0"/>
        <v>0</v>
      </c>
    </row>
    <row r="19" spans="1:11">
      <c r="A19" s="122"/>
      <c r="B19" s="10" t="s">
        <v>288</v>
      </c>
      <c r="C19" s="10" t="s">
        <v>267</v>
      </c>
      <c r="D19" s="38" t="s">
        <v>289</v>
      </c>
      <c r="E19" s="10" t="s">
        <v>290</v>
      </c>
      <c r="F19" s="104">
        <v>193.6</v>
      </c>
      <c r="G19" s="10" t="s">
        <v>270</v>
      </c>
      <c r="H19" s="10"/>
      <c r="I19" s="10">
        <v>100</v>
      </c>
      <c r="J19" s="41">
        <f t="shared" si="1"/>
        <v>1.9359999999999999</v>
      </c>
      <c r="K19" s="42">
        <f t="shared" si="0"/>
        <v>0</v>
      </c>
    </row>
    <row r="20" spans="1:11">
      <c r="A20" s="122"/>
      <c r="B20" s="10" t="s">
        <v>291</v>
      </c>
      <c r="C20" s="10" t="s">
        <v>267</v>
      </c>
      <c r="D20" s="38" t="s">
        <v>292</v>
      </c>
      <c r="E20" s="10" t="s">
        <v>290</v>
      </c>
      <c r="F20" s="104">
        <v>272</v>
      </c>
      <c r="G20" s="10" t="s">
        <v>270</v>
      </c>
      <c r="H20" s="10"/>
      <c r="I20" s="10">
        <v>100</v>
      </c>
      <c r="J20" s="41">
        <f t="shared" si="1"/>
        <v>2.72</v>
      </c>
      <c r="K20" s="42">
        <f t="shared" si="0"/>
        <v>0</v>
      </c>
    </row>
    <row r="21" spans="1:11">
      <c r="A21" s="121"/>
      <c r="B21" s="10" t="s">
        <v>293</v>
      </c>
      <c r="C21" s="10" t="s">
        <v>267</v>
      </c>
      <c r="D21" s="38" t="s">
        <v>294</v>
      </c>
      <c r="E21" s="10" t="s">
        <v>295</v>
      </c>
      <c r="F21" s="104">
        <v>193.6</v>
      </c>
      <c r="G21" s="10" t="s">
        <v>270</v>
      </c>
      <c r="H21" s="10"/>
      <c r="I21" s="10">
        <v>30</v>
      </c>
      <c r="J21" s="41">
        <f t="shared" si="1"/>
        <v>6.4533333333333331</v>
      </c>
      <c r="K21" s="42">
        <f t="shared" si="0"/>
        <v>0</v>
      </c>
    </row>
    <row r="22" spans="1:11">
      <c r="A22" s="44" t="s">
        <v>296</v>
      </c>
      <c r="B22" s="10" t="s">
        <v>297</v>
      </c>
      <c r="C22" s="10" t="s">
        <v>298</v>
      </c>
      <c r="D22" s="38" t="s">
        <v>299</v>
      </c>
      <c r="E22" s="10" t="s">
        <v>300</v>
      </c>
      <c r="F22" s="104">
        <v>184</v>
      </c>
      <c r="G22" s="10" t="s">
        <v>270</v>
      </c>
      <c r="H22" s="10"/>
      <c r="I22" s="10">
        <v>50</v>
      </c>
      <c r="J22" s="41">
        <f t="shared" si="1"/>
        <v>3.68</v>
      </c>
      <c r="K22" s="42">
        <f t="shared" si="0"/>
        <v>0</v>
      </c>
    </row>
    <row r="23" spans="1:11">
      <c r="A23" s="120" t="s">
        <v>301</v>
      </c>
      <c r="B23" s="45" t="s">
        <v>302</v>
      </c>
      <c r="C23" s="10" t="s">
        <v>267</v>
      </c>
      <c r="D23" t="s">
        <v>303</v>
      </c>
      <c r="E23" s="10" t="s">
        <v>269</v>
      </c>
      <c r="F23" s="104">
        <v>182.4</v>
      </c>
      <c r="G23" s="10" t="s">
        <v>270</v>
      </c>
      <c r="H23" s="10"/>
      <c r="I23" s="10">
        <v>100</v>
      </c>
      <c r="J23" s="41">
        <f t="shared" si="1"/>
        <v>1.8240000000000001</v>
      </c>
      <c r="K23" s="42">
        <f t="shared" si="0"/>
        <v>0</v>
      </c>
    </row>
    <row r="24" spans="1:11">
      <c r="A24" s="121"/>
      <c r="B24" s="10" t="s">
        <v>304</v>
      </c>
      <c r="C24" s="10" t="s">
        <v>267</v>
      </c>
      <c r="D24" s="38" t="s">
        <v>305</v>
      </c>
      <c r="E24" s="10" t="s">
        <v>306</v>
      </c>
      <c r="F24" s="104">
        <v>148</v>
      </c>
      <c r="G24" s="10" t="s">
        <v>270</v>
      </c>
      <c r="H24" s="10"/>
      <c r="I24" s="10">
        <v>50</v>
      </c>
      <c r="J24" s="41">
        <f t="shared" si="1"/>
        <v>2.96</v>
      </c>
      <c r="K24" s="42">
        <f t="shared" si="0"/>
        <v>0</v>
      </c>
    </row>
    <row r="25" spans="1:11">
      <c r="A25" s="10" t="s">
        <v>307</v>
      </c>
      <c r="B25" s="10"/>
      <c r="C25" s="10" t="s">
        <v>267</v>
      </c>
      <c r="D25" s="38" t="s">
        <v>308</v>
      </c>
      <c r="E25" s="10" t="s">
        <v>306</v>
      </c>
      <c r="F25" s="104">
        <v>200</v>
      </c>
      <c r="G25" s="10" t="s">
        <v>270</v>
      </c>
      <c r="H25" s="10"/>
      <c r="I25" s="10">
        <v>50</v>
      </c>
      <c r="J25" s="39">
        <f t="shared" si="1"/>
        <v>4</v>
      </c>
      <c r="K25" s="40">
        <f t="shared" si="0"/>
        <v>0</v>
      </c>
    </row>
    <row r="26" spans="1:11">
      <c r="A26" s="10" t="s">
        <v>309</v>
      </c>
      <c r="B26" s="10"/>
      <c r="C26" s="10" t="s">
        <v>267</v>
      </c>
      <c r="D26" s="38" t="s">
        <v>310</v>
      </c>
      <c r="E26" s="10" t="s">
        <v>306</v>
      </c>
      <c r="F26" s="104">
        <v>200</v>
      </c>
      <c r="G26" s="10" t="s">
        <v>270</v>
      </c>
      <c r="H26" s="10"/>
      <c r="I26" s="10">
        <v>50</v>
      </c>
      <c r="J26" s="41">
        <f t="shared" si="1"/>
        <v>4</v>
      </c>
      <c r="K26" s="42">
        <f t="shared" si="0"/>
        <v>0</v>
      </c>
    </row>
    <row r="27" spans="1:11">
      <c r="A27" s="120" t="s">
        <v>311</v>
      </c>
      <c r="B27" s="10" t="s">
        <v>312</v>
      </c>
      <c r="C27" s="10" t="s">
        <v>313</v>
      </c>
      <c r="D27" s="38" t="s">
        <v>314</v>
      </c>
      <c r="E27" s="10" t="s">
        <v>306</v>
      </c>
      <c r="F27" s="104">
        <v>257</v>
      </c>
      <c r="G27" s="10" t="s">
        <v>270</v>
      </c>
      <c r="H27" s="10"/>
      <c r="I27" s="10">
        <v>50</v>
      </c>
      <c r="J27" s="39">
        <f t="shared" si="1"/>
        <v>5.14</v>
      </c>
      <c r="K27" s="40">
        <f t="shared" si="0"/>
        <v>0</v>
      </c>
    </row>
    <row r="28" spans="1:11">
      <c r="A28" s="121"/>
      <c r="B28" s="10" t="s">
        <v>315</v>
      </c>
      <c r="C28" s="10" t="s">
        <v>313</v>
      </c>
      <c r="D28" s="38" t="s">
        <v>316</v>
      </c>
      <c r="E28" s="10" t="s">
        <v>306</v>
      </c>
      <c r="F28" s="104">
        <v>268</v>
      </c>
      <c r="G28" s="10" t="s">
        <v>270</v>
      </c>
      <c r="H28" s="10"/>
      <c r="I28" s="10">
        <v>50</v>
      </c>
      <c r="J28" s="41">
        <f t="shared" si="1"/>
        <v>5.36</v>
      </c>
      <c r="K28" s="42">
        <f t="shared" si="0"/>
        <v>0</v>
      </c>
    </row>
    <row r="29" spans="1:11">
      <c r="A29" s="10" t="s">
        <v>317</v>
      </c>
      <c r="B29" s="10" t="s">
        <v>318</v>
      </c>
      <c r="C29" s="10" t="s">
        <v>313</v>
      </c>
      <c r="D29" s="38" t="s">
        <v>319</v>
      </c>
      <c r="E29" s="10" t="s">
        <v>320</v>
      </c>
      <c r="F29" s="104">
        <v>250</v>
      </c>
      <c r="G29" s="10" t="s">
        <v>270</v>
      </c>
      <c r="H29" s="10"/>
      <c r="I29" s="10">
        <v>2</v>
      </c>
      <c r="J29" s="39">
        <f t="shared" si="1"/>
        <v>125</v>
      </c>
      <c r="K29" s="42">
        <f t="shared" si="0"/>
        <v>0</v>
      </c>
    </row>
    <row r="30" spans="1:11">
      <c r="A30" s="10" t="s">
        <v>321</v>
      </c>
      <c r="B30" s="10" t="s">
        <v>322</v>
      </c>
      <c r="C30" s="10" t="s">
        <v>313</v>
      </c>
      <c r="D30" s="38" t="s">
        <v>323</v>
      </c>
      <c r="E30" s="10" t="s">
        <v>280</v>
      </c>
      <c r="F30" s="104">
        <v>342</v>
      </c>
      <c r="G30" s="10" t="s">
        <v>270</v>
      </c>
      <c r="H30" s="10"/>
      <c r="I30" s="10">
        <v>1</v>
      </c>
      <c r="J30" s="41">
        <f t="shared" si="1"/>
        <v>342</v>
      </c>
      <c r="K30" s="42">
        <f t="shared" si="0"/>
        <v>0</v>
      </c>
    </row>
    <row r="31" spans="1:11">
      <c r="A31" s="10" t="s">
        <v>324</v>
      </c>
      <c r="B31" s="10" t="s">
        <v>325</v>
      </c>
      <c r="C31" s="10" t="s">
        <v>313</v>
      </c>
      <c r="D31" s="38" t="s">
        <v>326</v>
      </c>
      <c r="E31" s="10" t="s">
        <v>327</v>
      </c>
      <c r="F31" s="104">
        <v>192</v>
      </c>
      <c r="G31" s="10" t="s">
        <v>270</v>
      </c>
      <c r="H31" s="10"/>
      <c r="I31" s="10">
        <v>20</v>
      </c>
      <c r="J31" s="39">
        <f t="shared" si="1"/>
        <v>9.6</v>
      </c>
      <c r="K31" s="40">
        <f t="shared" si="0"/>
        <v>0</v>
      </c>
    </row>
    <row r="32" spans="1:11">
      <c r="A32" s="10" t="s">
        <v>328</v>
      </c>
      <c r="B32" s="10" t="s">
        <v>329</v>
      </c>
      <c r="C32" s="10" t="s">
        <v>313</v>
      </c>
      <c r="D32" s="38" t="s">
        <v>330</v>
      </c>
      <c r="E32" s="10" t="s">
        <v>269</v>
      </c>
      <c r="F32" s="104">
        <v>231</v>
      </c>
      <c r="G32" s="10" t="s">
        <v>270</v>
      </c>
      <c r="H32" s="10"/>
      <c r="I32" s="10">
        <v>100</v>
      </c>
      <c r="J32" s="41">
        <f t="shared" si="1"/>
        <v>2.31</v>
      </c>
      <c r="K32" s="42">
        <f t="shared" si="0"/>
        <v>0</v>
      </c>
    </row>
    <row r="33" spans="1:20">
      <c r="A33" s="10" t="s">
        <v>331</v>
      </c>
      <c r="B33" s="10" t="s">
        <v>329</v>
      </c>
      <c r="C33" s="10" t="s">
        <v>313</v>
      </c>
      <c r="D33" s="38" t="s">
        <v>332</v>
      </c>
      <c r="E33" s="10" t="s">
        <v>269</v>
      </c>
      <c r="F33" s="104">
        <v>259</v>
      </c>
      <c r="G33" s="10" t="s">
        <v>270</v>
      </c>
      <c r="H33" s="10"/>
      <c r="I33" s="10">
        <v>100</v>
      </c>
      <c r="J33" s="39">
        <f t="shared" si="1"/>
        <v>2.59</v>
      </c>
      <c r="K33" s="40">
        <f t="shared" si="0"/>
        <v>0</v>
      </c>
    </row>
    <row r="34" spans="1:20">
      <c r="A34" s="10" t="s">
        <v>333</v>
      </c>
      <c r="B34" s="10" t="s">
        <v>334</v>
      </c>
      <c r="C34" s="10" t="s">
        <v>313</v>
      </c>
      <c r="D34" s="38" t="s">
        <v>335</v>
      </c>
      <c r="E34" s="10" t="s">
        <v>306</v>
      </c>
      <c r="F34" s="104">
        <v>219</v>
      </c>
      <c r="G34" s="10" t="s">
        <v>270</v>
      </c>
      <c r="H34" s="10"/>
      <c r="I34" s="10">
        <v>50</v>
      </c>
      <c r="J34" s="41">
        <f t="shared" si="1"/>
        <v>4.38</v>
      </c>
      <c r="K34" s="42">
        <f t="shared" si="0"/>
        <v>0</v>
      </c>
    </row>
    <row r="35" spans="1:20">
      <c r="A35" s="10" t="s">
        <v>333</v>
      </c>
      <c r="B35" s="10" t="s">
        <v>336</v>
      </c>
      <c r="C35" s="10" t="s">
        <v>313</v>
      </c>
      <c r="D35" s="38" t="s">
        <v>337</v>
      </c>
      <c r="E35" s="10" t="s">
        <v>276</v>
      </c>
      <c r="F35" s="104">
        <v>250</v>
      </c>
      <c r="G35" s="10" t="s">
        <v>270</v>
      </c>
      <c r="H35" s="10"/>
      <c r="I35" s="10">
        <v>30</v>
      </c>
      <c r="J35" s="39">
        <f t="shared" si="1"/>
        <v>8.3333333333333339</v>
      </c>
      <c r="K35" s="40">
        <f t="shared" si="0"/>
        <v>0</v>
      </c>
    </row>
    <row r="36" spans="1:20">
      <c r="A36" s="120" t="s">
        <v>338</v>
      </c>
      <c r="B36" s="10" t="s">
        <v>339</v>
      </c>
      <c r="C36" s="10" t="s">
        <v>298</v>
      </c>
      <c r="D36" s="38" t="s">
        <v>340</v>
      </c>
      <c r="E36" s="10" t="s">
        <v>341</v>
      </c>
      <c r="F36" s="104">
        <v>162</v>
      </c>
      <c r="G36" s="10" t="s">
        <v>270</v>
      </c>
      <c r="H36" s="10"/>
      <c r="I36" s="10">
        <v>50</v>
      </c>
      <c r="J36" s="41">
        <f t="shared" si="1"/>
        <v>3.24</v>
      </c>
      <c r="K36" s="42">
        <f t="shared" si="0"/>
        <v>0</v>
      </c>
    </row>
    <row r="37" spans="1:20">
      <c r="A37" s="121"/>
      <c r="B37" s="10" t="s">
        <v>342</v>
      </c>
      <c r="C37" s="10" t="s">
        <v>298</v>
      </c>
      <c r="D37" s="38" t="s">
        <v>343</v>
      </c>
      <c r="E37" s="10" t="s">
        <v>341</v>
      </c>
      <c r="F37" s="104">
        <v>203</v>
      </c>
      <c r="G37" s="10" t="s">
        <v>270</v>
      </c>
      <c r="H37" s="10"/>
      <c r="I37" s="10">
        <v>50</v>
      </c>
      <c r="J37" s="39">
        <f t="shared" si="1"/>
        <v>4.0599999999999996</v>
      </c>
      <c r="K37" s="40">
        <f t="shared" si="0"/>
        <v>0</v>
      </c>
    </row>
    <row r="38" spans="1:20">
      <c r="A38" s="10" t="s">
        <v>344</v>
      </c>
      <c r="B38" s="10" t="s">
        <v>345</v>
      </c>
      <c r="C38" s="10" t="s">
        <v>346</v>
      </c>
      <c r="D38" s="38" t="s">
        <v>347</v>
      </c>
      <c r="E38" s="10" t="s">
        <v>306</v>
      </c>
      <c r="F38" s="104">
        <v>121</v>
      </c>
      <c r="G38" s="10" t="s">
        <v>270</v>
      </c>
      <c r="H38" s="10"/>
      <c r="I38" s="10">
        <v>50</v>
      </c>
      <c r="J38" s="41">
        <f t="shared" si="1"/>
        <v>2.42</v>
      </c>
      <c r="K38" s="42">
        <f t="shared" si="0"/>
        <v>0</v>
      </c>
    </row>
    <row r="39" spans="1:20">
      <c r="A39" s="46"/>
      <c r="B39" s="10" t="s">
        <v>348</v>
      </c>
      <c r="C39" s="10" t="s">
        <v>346</v>
      </c>
      <c r="D39" s="38" t="s">
        <v>349</v>
      </c>
      <c r="E39" s="10" t="s">
        <v>270</v>
      </c>
      <c r="F39" s="104">
        <v>287</v>
      </c>
      <c r="G39" s="10" t="s">
        <v>270</v>
      </c>
      <c r="H39" s="10"/>
      <c r="I39" s="10">
        <v>1</v>
      </c>
      <c r="J39" s="41">
        <f t="shared" si="1"/>
        <v>287</v>
      </c>
      <c r="K39" s="42">
        <f t="shared" si="0"/>
        <v>0</v>
      </c>
    </row>
    <row r="40" spans="1:20">
      <c r="B40" s="10" t="s">
        <v>350</v>
      </c>
      <c r="C40" s="10" t="s">
        <v>346</v>
      </c>
      <c r="D40" s="38" t="s">
        <v>351</v>
      </c>
      <c r="E40" s="10" t="s">
        <v>300</v>
      </c>
      <c r="F40" s="104">
        <v>149</v>
      </c>
      <c r="G40" s="10" t="s">
        <v>270</v>
      </c>
      <c r="H40" s="10"/>
      <c r="I40" s="10">
        <v>50</v>
      </c>
      <c r="J40" s="41">
        <f t="shared" si="1"/>
        <v>2.98</v>
      </c>
      <c r="K40" s="42">
        <f t="shared" si="0"/>
        <v>0</v>
      </c>
    </row>
    <row r="41" spans="1:20">
      <c r="B41" s="10" t="s">
        <v>352</v>
      </c>
      <c r="C41" s="10" t="s">
        <v>346</v>
      </c>
      <c r="D41" s="38" t="s">
        <v>353</v>
      </c>
      <c r="E41" s="10" t="s">
        <v>295</v>
      </c>
      <c r="F41" s="104">
        <v>87</v>
      </c>
      <c r="G41" s="10" t="s">
        <v>270</v>
      </c>
      <c r="H41" s="10"/>
      <c r="I41" s="10">
        <v>30</v>
      </c>
      <c r="J41" s="41">
        <f t="shared" si="1"/>
        <v>2.9</v>
      </c>
      <c r="K41" s="42">
        <f t="shared" si="0"/>
        <v>0</v>
      </c>
    </row>
    <row r="42" spans="1:20">
      <c r="A42" s="45" t="s">
        <v>354</v>
      </c>
      <c r="B42" s="10" t="s">
        <v>355</v>
      </c>
      <c r="C42" s="10" t="s">
        <v>346</v>
      </c>
      <c r="D42" s="38" t="s">
        <v>356</v>
      </c>
      <c r="E42" s="10" t="s">
        <v>357</v>
      </c>
      <c r="F42" s="104">
        <v>78.400000000000006</v>
      </c>
      <c r="G42" s="10" t="s">
        <v>270</v>
      </c>
      <c r="H42" s="10"/>
      <c r="I42" s="10">
        <v>20</v>
      </c>
      <c r="J42" s="41">
        <f t="shared" si="1"/>
        <v>3.9200000000000004</v>
      </c>
      <c r="K42" s="42">
        <f t="shared" si="0"/>
        <v>0</v>
      </c>
    </row>
    <row r="43" spans="1:20">
      <c r="A43" s="47"/>
      <c r="B43" s="10" t="s">
        <v>358</v>
      </c>
      <c r="C43" s="10" t="s">
        <v>346</v>
      </c>
      <c r="D43" s="38" t="s">
        <v>359</v>
      </c>
      <c r="E43" s="10" t="s">
        <v>357</v>
      </c>
      <c r="F43" s="104">
        <v>156</v>
      </c>
      <c r="G43" s="10" t="s">
        <v>270</v>
      </c>
      <c r="H43" s="10"/>
      <c r="I43" s="10">
        <v>20</v>
      </c>
      <c r="J43" s="41">
        <f t="shared" si="1"/>
        <v>7.8</v>
      </c>
      <c r="K43" s="42">
        <f t="shared" si="0"/>
        <v>0</v>
      </c>
    </row>
    <row r="44" spans="1:20">
      <c r="A44" s="47" t="s">
        <v>360</v>
      </c>
      <c r="B44" s="10" t="s">
        <v>361</v>
      </c>
      <c r="C44" s="10" t="s">
        <v>346</v>
      </c>
      <c r="D44" s="38" t="s">
        <v>362</v>
      </c>
      <c r="E44" s="10" t="s">
        <v>300</v>
      </c>
      <c r="F44" s="104">
        <v>121</v>
      </c>
      <c r="G44" s="10" t="s">
        <v>270</v>
      </c>
      <c r="H44" s="10"/>
      <c r="I44" s="10">
        <v>50</v>
      </c>
      <c r="J44" s="41">
        <f t="shared" si="1"/>
        <v>2.42</v>
      </c>
      <c r="K44" s="42">
        <f t="shared" si="0"/>
        <v>0</v>
      </c>
    </row>
    <row r="45" spans="1:20">
      <c r="A45" s="123" t="s">
        <v>364</v>
      </c>
      <c r="B45" s="10" t="s">
        <v>363</v>
      </c>
      <c r="C45" s="10" t="s">
        <v>364</v>
      </c>
      <c r="D45" s="38" t="s">
        <v>365</v>
      </c>
      <c r="E45" s="10" t="s">
        <v>366</v>
      </c>
      <c r="F45" s="104">
        <v>494.5</v>
      </c>
      <c r="G45" s="10"/>
      <c r="H45" s="10"/>
      <c r="I45" s="10">
        <v>30</v>
      </c>
      <c r="J45" s="41">
        <f t="shared" si="1"/>
        <v>16.483333333333334</v>
      </c>
      <c r="K45" s="42"/>
      <c r="M45" s="10" t="s">
        <v>367</v>
      </c>
      <c r="N45" s="10" t="s">
        <v>368</v>
      </c>
      <c r="O45" s="10"/>
      <c r="P45" s="10" t="s">
        <v>369</v>
      </c>
      <c r="Q45" s="10" t="s">
        <v>370</v>
      </c>
      <c r="R45" s="10" t="s">
        <v>371</v>
      </c>
    </row>
    <row r="46" spans="1:20">
      <c r="A46" s="124"/>
      <c r="B46" s="10" t="s">
        <v>372</v>
      </c>
      <c r="C46" s="10" t="s">
        <v>364</v>
      </c>
      <c r="D46" s="38" t="s">
        <v>373</v>
      </c>
      <c r="E46" s="10" t="s">
        <v>374</v>
      </c>
      <c r="F46" s="104">
        <v>458.85</v>
      </c>
      <c r="G46" s="10" t="s">
        <v>270</v>
      </c>
      <c r="H46" s="10"/>
      <c r="I46" s="10">
        <v>30</v>
      </c>
      <c r="J46" s="41">
        <f t="shared" si="1"/>
        <v>15.295</v>
      </c>
      <c r="K46" s="42">
        <f t="shared" si="0"/>
        <v>0</v>
      </c>
      <c r="M46" s="10"/>
      <c r="N46" s="10"/>
      <c r="O46" s="10">
        <f>N46+1</f>
        <v>1</v>
      </c>
      <c r="P46" s="10"/>
      <c r="Q46" s="10">
        <f>M46*O46*P46</f>
        <v>0</v>
      </c>
      <c r="R46" s="10">
        <f>Q46/2</f>
        <v>0</v>
      </c>
    </row>
    <row r="47" spans="1:20">
      <c r="A47" s="120" t="s">
        <v>375</v>
      </c>
      <c r="B47" s="10" t="s">
        <v>376</v>
      </c>
      <c r="C47" s="10" t="s">
        <v>298</v>
      </c>
      <c r="D47" s="38" t="s">
        <v>377</v>
      </c>
      <c r="E47" s="10" t="s">
        <v>290</v>
      </c>
      <c r="F47" s="104">
        <v>271</v>
      </c>
      <c r="G47" s="10" t="s">
        <v>270</v>
      </c>
      <c r="H47" s="10"/>
      <c r="I47" s="10">
        <v>100</v>
      </c>
      <c r="J47" s="41">
        <f t="shared" si="1"/>
        <v>2.71</v>
      </c>
      <c r="K47" s="42">
        <f t="shared" si="0"/>
        <v>0</v>
      </c>
      <c r="M47" s="48" t="s">
        <v>378</v>
      </c>
    </row>
    <row r="48" spans="1:20">
      <c r="A48" s="121"/>
      <c r="B48" s="10" t="s">
        <v>379</v>
      </c>
      <c r="C48" s="10" t="s">
        <v>298</v>
      </c>
      <c r="D48" s="38" t="s">
        <v>380</v>
      </c>
      <c r="E48" s="10" t="s">
        <v>270</v>
      </c>
      <c r="F48" s="104">
        <v>1153</v>
      </c>
      <c r="G48" s="10" t="s">
        <v>270</v>
      </c>
      <c r="H48" s="10"/>
      <c r="I48" s="10">
        <v>5</v>
      </c>
      <c r="J48" s="41">
        <f t="shared" si="1"/>
        <v>230.6</v>
      </c>
      <c r="K48" s="42">
        <f t="shared" si="0"/>
        <v>0</v>
      </c>
      <c r="S48" s="49">
        <f>R46+20</f>
        <v>20</v>
      </c>
      <c r="T48" s="50" t="s">
        <v>381</v>
      </c>
    </row>
    <row r="49" spans="1:20">
      <c r="A49" s="47" t="s">
        <v>382</v>
      </c>
      <c r="B49" s="10"/>
      <c r="C49" s="10" t="s">
        <v>267</v>
      </c>
      <c r="D49" s="38" t="s">
        <v>383</v>
      </c>
      <c r="E49" s="10" t="s">
        <v>300</v>
      </c>
      <c r="F49" s="104">
        <v>257.60000000000002</v>
      </c>
      <c r="G49" s="10" t="s">
        <v>270</v>
      </c>
      <c r="H49" s="10"/>
      <c r="I49" s="10">
        <v>50</v>
      </c>
      <c r="J49" s="41">
        <f t="shared" si="1"/>
        <v>5.1520000000000001</v>
      </c>
      <c r="K49" s="42">
        <f t="shared" si="0"/>
        <v>0</v>
      </c>
      <c r="S49" s="51">
        <f>(M46*O46)/60</f>
        <v>0</v>
      </c>
      <c r="T49" t="s">
        <v>384</v>
      </c>
    </row>
    <row r="50" spans="1:20">
      <c r="A50" s="47" t="s">
        <v>385</v>
      </c>
      <c r="B50" s="10"/>
      <c r="C50" s="10" t="s">
        <v>267</v>
      </c>
      <c r="D50" s="38" t="s">
        <v>386</v>
      </c>
      <c r="E50" s="10" t="s">
        <v>300</v>
      </c>
      <c r="F50" s="104">
        <v>342.4</v>
      </c>
      <c r="G50" s="10" t="s">
        <v>270</v>
      </c>
      <c r="H50" s="10"/>
      <c r="I50" s="10">
        <v>50</v>
      </c>
      <c r="J50" s="41">
        <f t="shared" si="1"/>
        <v>6.8479999999999999</v>
      </c>
      <c r="K50" s="42">
        <f t="shared" si="0"/>
        <v>0</v>
      </c>
    </row>
    <row r="51" spans="1:20">
      <c r="A51" s="47" t="s">
        <v>387</v>
      </c>
      <c r="B51" s="10" t="s">
        <v>388</v>
      </c>
      <c r="C51" s="10" t="s">
        <v>267</v>
      </c>
      <c r="D51" s="38" t="s">
        <v>389</v>
      </c>
      <c r="E51" s="10" t="s">
        <v>306</v>
      </c>
      <c r="F51" s="104">
        <v>166.4</v>
      </c>
      <c r="G51" s="10" t="s">
        <v>270</v>
      </c>
      <c r="H51" s="10"/>
      <c r="I51" s="10">
        <v>50</v>
      </c>
      <c r="J51" s="41">
        <f t="shared" si="1"/>
        <v>3.3280000000000003</v>
      </c>
      <c r="K51" s="42">
        <f t="shared" si="0"/>
        <v>0</v>
      </c>
    </row>
    <row r="52" spans="1:20">
      <c r="A52" s="47" t="s">
        <v>390</v>
      </c>
      <c r="B52" s="10" t="s">
        <v>391</v>
      </c>
      <c r="C52" s="10" t="s">
        <v>267</v>
      </c>
      <c r="D52" s="38" t="s">
        <v>392</v>
      </c>
      <c r="E52" s="10" t="s">
        <v>393</v>
      </c>
      <c r="F52" s="104">
        <v>75.2</v>
      </c>
      <c r="G52" s="10" t="s">
        <v>270</v>
      </c>
      <c r="H52" s="10"/>
      <c r="I52" s="10">
        <v>5</v>
      </c>
      <c r="J52" s="41">
        <f t="shared" si="1"/>
        <v>15.040000000000001</v>
      </c>
      <c r="K52" s="42">
        <f t="shared" si="0"/>
        <v>0</v>
      </c>
    </row>
    <row r="53" spans="1:20">
      <c r="A53" s="47" t="s">
        <v>394</v>
      </c>
      <c r="B53" s="10" t="s">
        <v>395</v>
      </c>
      <c r="C53" s="10" t="s">
        <v>396</v>
      </c>
      <c r="D53" s="38" t="s">
        <v>397</v>
      </c>
      <c r="E53" s="10" t="s">
        <v>398</v>
      </c>
      <c r="F53" s="104">
        <v>199.83</v>
      </c>
      <c r="G53" s="10" t="s">
        <v>270</v>
      </c>
      <c r="H53" s="10"/>
      <c r="I53" s="10">
        <v>24</v>
      </c>
      <c r="J53" s="41">
        <f t="shared" si="1"/>
        <v>8.3262499999999999</v>
      </c>
      <c r="K53" s="42">
        <f t="shared" si="0"/>
        <v>0</v>
      </c>
    </row>
    <row r="54" spans="1:20">
      <c r="A54" s="47" t="s">
        <v>399</v>
      </c>
      <c r="B54" s="10"/>
      <c r="C54" s="10" t="s">
        <v>400</v>
      </c>
      <c r="D54" s="38" t="s">
        <v>401</v>
      </c>
      <c r="E54" s="10" t="s">
        <v>402</v>
      </c>
      <c r="F54" s="104">
        <v>350.91</v>
      </c>
      <c r="G54" s="10" t="s">
        <v>270</v>
      </c>
      <c r="H54" s="10"/>
      <c r="I54" s="10">
        <v>50</v>
      </c>
      <c r="J54" s="41">
        <f t="shared" si="1"/>
        <v>7.0182000000000002</v>
      </c>
      <c r="K54" s="42">
        <f t="shared" si="0"/>
        <v>0</v>
      </c>
    </row>
    <row r="55" spans="1:20">
      <c r="A55" s="47" t="s">
        <v>403</v>
      </c>
      <c r="B55" s="10"/>
      <c r="C55" s="10" t="s">
        <v>400</v>
      </c>
      <c r="D55" s="38" t="s">
        <v>404</v>
      </c>
      <c r="E55" s="10" t="s">
        <v>405</v>
      </c>
      <c r="F55" s="104">
        <v>220.46</v>
      </c>
      <c r="G55" s="10" t="s">
        <v>270</v>
      </c>
      <c r="H55" s="10"/>
      <c r="I55" s="10">
        <v>5</v>
      </c>
      <c r="J55" s="41">
        <f t="shared" si="1"/>
        <v>44.091999999999999</v>
      </c>
      <c r="K55" s="42">
        <f t="shared" si="0"/>
        <v>0</v>
      </c>
    </row>
    <row r="56" spans="1:20">
      <c r="A56" s="47" t="s">
        <v>406</v>
      </c>
      <c r="B56" s="10"/>
      <c r="C56" s="10" t="s">
        <v>407</v>
      </c>
      <c r="D56" s="38" t="s">
        <v>408</v>
      </c>
      <c r="E56" s="10" t="s">
        <v>300</v>
      </c>
      <c r="F56" s="104">
        <v>482.5</v>
      </c>
      <c r="G56" s="10" t="s">
        <v>270</v>
      </c>
      <c r="H56" s="10"/>
      <c r="I56" s="10">
        <v>50</v>
      </c>
      <c r="J56" s="41">
        <f t="shared" si="1"/>
        <v>9.65</v>
      </c>
      <c r="K56" s="42">
        <f t="shared" si="0"/>
        <v>0</v>
      </c>
    </row>
    <row r="57" spans="1:20">
      <c r="A57" s="52" t="s">
        <v>409</v>
      </c>
      <c r="B57" s="10" t="s">
        <v>410</v>
      </c>
      <c r="C57" s="10" t="s">
        <v>411</v>
      </c>
      <c r="D57" s="38" t="s">
        <v>412</v>
      </c>
      <c r="E57" s="10" t="s">
        <v>413</v>
      </c>
      <c r="F57" s="104">
        <v>551.26</v>
      </c>
      <c r="G57" s="10" t="s">
        <v>270</v>
      </c>
      <c r="H57" s="53"/>
      <c r="I57" s="10">
        <v>10</v>
      </c>
      <c r="J57" s="41">
        <f t="shared" si="1"/>
        <v>55.125999999999998</v>
      </c>
      <c r="K57" s="42">
        <f t="shared" si="0"/>
        <v>0</v>
      </c>
    </row>
    <row r="58" spans="1:20">
      <c r="A58" s="54" t="s">
        <v>414</v>
      </c>
      <c r="B58" s="55" t="s">
        <v>255</v>
      </c>
      <c r="C58" s="55"/>
      <c r="D58" s="56" t="s">
        <v>257</v>
      </c>
      <c r="E58" s="55" t="s">
        <v>258</v>
      </c>
      <c r="F58" s="57" t="s">
        <v>259</v>
      </c>
      <c r="G58" s="55" t="s">
        <v>260</v>
      </c>
      <c r="H58" s="55" t="s">
        <v>261</v>
      </c>
      <c r="I58" s="55"/>
      <c r="J58" s="55" t="s">
        <v>262</v>
      </c>
      <c r="K58" s="55" t="s">
        <v>66</v>
      </c>
    </row>
    <row r="59" spans="1:20">
      <c r="A59" s="10" t="s">
        <v>415</v>
      </c>
      <c r="B59" s="10"/>
      <c r="C59" s="10" t="s">
        <v>400</v>
      </c>
      <c r="D59" s="58" t="s">
        <v>416</v>
      </c>
      <c r="E59" s="10" t="s">
        <v>417</v>
      </c>
      <c r="F59" s="104">
        <v>382.71</v>
      </c>
      <c r="G59" s="10" t="s">
        <v>352</v>
      </c>
      <c r="H59" s="10"/>
      <c r="I59" s="10">
        <v>16000</v>
      </c>
      <c r="J59" s="39">
        <f t="shared" si="1"/>
        <v>2.3919375E-2</v>
      </c>
      <c r="K59" s="40">
        <f>H59*J59</f>
        <v>0</v>
      </c>
    </row>
    <row r="60" spans="1:20">
      <c r="A60" s="10" t="s">
        <v>418</v>
      </c>
      <c r="B60" s="10"/>
      <c r="C60" s="10" t="s">
        <v>400</v>
      </c>
      <c r="D60" s="58" t="s">
        <v>419</v>
      </c>
      <c r="E60" s="10" t="s">
        <v>417</v>
      </c>
      <c r="F60" s="104">
        <v>372.33</v>
      </c>
      <c r="G60" s="10" t="s">
        <v>352</v>
      </c>
      <c r="H60" s="10"/>
      <c r="I60" s="10">
        <v>16000</v>
      </c>
      <c r="J60" s="39">
        <f t="shared" si="1"/>
        <v>2.3270625E-2</v>
      </c>
      <c r="K60" s="40">
        <f>H60*J60</f>
        <v>0</v>
      </c>
    </row>
    <row r="61" spans="1:20">
      <c r="A61" s="10" t="s">
        <v>420</v>
      </c>
      <c r="B61" s="10"/>
      <c r="C61" s="10" t="s">
        <v>400</v>
      </c>
      <c r="D61" s="82" t="s">
        <v>421</v>
      </c>
      <c r="E61" s="10" t="s">
        <v>417</v>
      </c>
      <c r="F61" s="104">
        <v>373.06</v>
      </c>
      <c r="G61" s="10" t="s">
        <v>352</v>
      </c>
      <c r="H61" s="10"/>
      <c r="I61" s="10">
        <v>16000</v>
      </c>
      <c r="J61" s="39">
        <f t="shared" si="1"/>
        <v>2.331625E-2</v>
      </c>
      <c r="K61" s="40">
        <f>H61*J61</f>
        <v>0</v>
      </c>
    </row>
    <row r="62" spans="1:20">
      <c r="A62" s="10" t="s">
        <v>422</v>
      </c>
      <c r="B62" s="10" t="s">
        <v>423</v>
      </c>
      <c r="C62" s="10" t="s">
        <v>400</v>
      </c>
      <c r="D62" t="s">
        <v>424</v>
      </c>
      <c r="E62" s="10" t="s">
        <v>417</v>
      </c>
      <c r="F62" s="104">
        <v>455.29</v>
      </c>
      <c r="G62" s="10" t="s">
        <v>352</v>
      </c>
      <c r="H62" s="10"/>
      <c r="I62" s="10">
        <v>16000</v>
      </c>
      <c r="J62" s="39">
        <f t="shared" si="1"/>
        <v>2.8455625000000002E-2</v>
      </c>
      <c r="K62" s="40">
        <f t="shared" ref="K62:K190" si="2">H62*J62</f>
        <v>0</v>
      </c>
    </row>
    <row r="63" spans="1:20">
      <c r="A63" s="10" t="s">
        <v>425</v>
      </c>
      <c r="B63" s="10" t="s">
        <v>426</v>
      </c>
      <c r="C63" s="10" t="s">
        <v>400</v>
      </c>
      <c r="D63" s="58" t="s">
        <v>427</v>
      </c>
      <c r="E63" s="10" t="s">
        <v>417</v>
      </c>
      <c r="F63" s="104">
        <v>451.66</v>
      </c>
      <c r="G63" s="10" t="s">
        <v>352</v>
      </c>
      <c r="H63" s="10"/>
      <c r="I63" s="10">
        <v>16000</v>
      </c>
      <c r="J63" s="39">
        <f t="shared" si="1"/>
        <v>2.822875E-2</v>
      </c>
      <c r="K63" s="40">
        <f t="shared" si="2"/>
        <v>0</v>
      </c>
    </row>
    <row r="64" spans="1:20">
      <c r="A64" s="10" t="s">
        <v>428</v>
      </c>
      <c r="B64" s="10" t="s">
        <v>426</v>
      </c>
      <c r="C64" s="10" t="s">
        <v>400</v>
      </c>
      <c r="D64" s="58" t="s">
        <v>429</v>
      </c>
      <c r="E64" s="10" t="s">
        <v>417</v>
      </c>
      <c r="F64" s="104">
        <v>173.08</v>
      </c>
      <c r="G64" s="10" t="s">
        <v>352</v>
      </c>
      <c r="H64" s="10"/>
      <c r="I64" s="10">
        <v>16000</v>
      </c>
      <c r="J64" s="39">
        <f t="shared" si="1"/>
        <v>1.0817500000000001E-2</v>
      </c>
      <c r="K64" s="40">
        <f t="shared" si="2"/>
        <v>0</v>
      </c>
    </row>
    <row r="65" spans="1:11">
      <c r="A65" s="10" t="s">
        <v>430</v>
      </c>
      <c r="B65" s="10" t="s">
        <v>431</v>
      </c>
      <c r="C65" s="10" t="s">
        <v>432</v>
      </c>
      <c r="D65" s="58" t="s">
        <v>433</v>
      </c>
      <c r="E65" s="10" t="s">
        <v>417</v>
      </c>
      <c r="F65" s="104">
        <v>139.13</v>
      </c>
      <c r="G65" s="10" t="s">
        <v>352</v>
      </c>
      <c r="H65" s="10"/>
      <c r="I65" s="10">
        <v>16000</v>
      </c>
      <c r="J65" s="39">
        <f t="shared" si="1"/>
        <v>8.6956250000000002E-3</v>
      </c>
      <c r="K65" s="40">
        <f t="shared" si="2"/>
        <v>0</v>
      </c>
    </row>
    <row r="66" spans="1:11">
      <c r="A66" s="10" t="s">
        <v>434</v>
      </c>
      <c r="B66" s="10" t="s">
        <v>435</v>
      </c>
      <c r="C66" s="10" t="s">
        <v>400</v>
      </c>
      <c r="D66" t="s">
        <v>436</v>
      </c>
      <c r="E66" s="10" t="s">
        <v>417</v>
      </c>
      <c r="F66" s="104">
        <v>119.38</v>
      </c>
      <c r="G66" s="10" t="s">
        <v>352</v>
      </c>
      <c r="H66" s="10"/>
      <c r="I66" s="10">
        <v>16000</v>
      </c>
      <c r="J66" s="39">
        <f t="shared" si="1"/>
        <v>7.46125E-3</v>
      </c>
      <c r="K66" s="40">
        <f t="shared" si="2"/>
        <v>0</v>
      </c>
    </row>
    <row r="67" spans="1:11">
      <c r="A67" s="10" t="s">
        <v>437</v>
      </c>
      <c r="B67" s="10" t="s">
        <v>438</v>
      </c>
      <c r="C67" s="10" t="s">
        <v>400</v>
      </c>
      <c r="D67" s="58" t="s">
        <v>439</v>
      </c>
      <c r="E67" s="10" t="s">
        <v>417</v>
      </c>
      <c r="F67" s="104">
        <v>228.97</v>
      </c>
      <c r="G67" s="10" t="s">
        <v>352</v>
      </c>
      <c r="H67" s="10"/>
      <c r="I67" s="10">
        <v>16000</v>
      </c>
      <c r="J67" s="39">
        <f t="shared" si="1"/>
        <v>1.4310625E-2</v>
      </c>
      <c r="K67" s="40">
        <f t="shared" si="2"/>
        <v>0</v>
      </c>
    </row>
    <row r="68" spans="1:11">
      <c r="A68" s="10" t="s">
        <v>440</v>
      </c>
      <c r="B68" s="10" t="s">
        <v>441</v>
      </c>
      <c r="C68" s="10" t="s">
        <v>400</v>
      </c>
      <c r="D68" s="59" t="s">
        <v>442</v>
      </c>
      <c r="E68" s="10" t="s">
        <v>443</v>
      </c>
      <c r="F68" s="104">
        <v>122.71</v>
      </c>
      <c r="G68" s="10" t="s">
        <v>352</v>
      </c>
      <c r="H68" s="10"/>
      <c r="I68" s="10">
        <v>4000</v>
      </c>
      <c r="J68" s="39">
        <f t="shared" si="1"/>
        <v>3.06775E-2</v>
      </c>
      <c r="K68" s="40">
        <f t="shared" si="2"/>
        <v>0</v>
      </c>
    </row>
    <row r="69" spans="1:11">
      <c r="A69" s="10" t="s">
        <v>444</v>
      </c>
      <c r="B69" s="10" t="s">
        <v>441</v>
      </c>
      <c r="C69" s="10" t="s">
        <v>400</v>
      </c>
      <c r="D69" s="58" t="s">
        <v>445</v>
      </c>
      <c r="E69" s="10" t="s">
        <v>443</v>
      </c>
      <c r="F69" s="104">
        <v>45.14</v>
      </c>
      <c r="G69" s="10" t="s">
        <v>352</v>
      </c>
      <c r="H69" s="10"/>
      <c r="I69" s="10">
        <v>4000</v>
      </c>
      <c r="J69" s="39">
        <f t="shared" si="1"/>
        <v>1.1285E-2</v>
      </c>
      <c r="K69" s="40">
        <f t="shared" si="2"/>
        <v>0</v>
      </c>
    </row>
    <row r="70" spans="1:11">
      <c r="A70" s="10" t="s">
        <v>446</v>
      </c>
      <c r="B70" s="10" t="s">
        <v>447</v>
      </c>
      <c r="C70" s="10" t="s">
        <v>400</v>
      </c>
      <c r="D70" s="58" t="s">
        <v>448</v>
      </c>
      <c r="E70" s="10" t="s">
        <v>449</v>
      </c>
      <c r="F70" s="104">
        <v>144.19999999999999</v>
      </c>
      <c r="G70" s="10" t="s">
        <v>352</v>
      </c>
      <c r="H70" s="10"/>
      <c r="I70" s="10">
        <v>500</v>
      </c>
      <c r="J70" s="39">
        <f t="shared" si="1"/>
        <v>0.28839999999999999</v>
      </c>
      <c r="K70" s="40">
        <f t="shared" si="2"/>
        <v>0</v>
      </c>
    </row>
    <row r="71" spans="1:11">
      <c r="A71" s="10" t="s">
        <v>450</v>
      </c>
      <c r="B71" s="10" t="s">
        <v>451</v>
      </c>
      <c r="C71" s="10" t="s">
        <v>452</v>
      </c>
      <c r="D71" s="58" t="s">
        <v>453</v>
      </c>
      <c r="E71" s="10" t="s">
        <v>454</v>
      </c>
      <c r="F71" s="104">
        <v>55.8</v>
      </c>
      <c r="G71" s="10" t="s">
        <v>352</v>
      </c>
      <c r="H71" s="10"/>
      <c r="I71" s="10">
        <v>100</v>
      </c>
      <c r="J71" s="39">
        <f t="shared" si="1"/>
        <v>0.55799999999999994</v>
      </c>
      <c r="K71" s="40">
        <f t="shared" si="2"/>
        <v>0</v>
      </c>
    </row>
    <row r="72" spans="1:11">
      <c r="A72" s="10" t="s">
        <v>455</v>
      </c>
      <c r="B72" s="10"/>
      <c r="C72" s="10" t="s">
        <v>452</v>
      </c>
      <c r="D72" s="60" t="s">
        <v>456</v>
      </c>
      <c r="E72" s="10" t="s">
        <v>457</v>
      </c>
      <c r="F72" s="104">
        <v>110</v>
      </c>
      <c r="G72" s="10" t="s">
        <v>352</v>
      </c>
      <c r="H72" s="10"/>
      <c r="I72" s="10">
        <v>2.89</v>
      </c>
      <c r="J72" s="39">
        <f t="shared" si="1"/>
        <v>38.062283737024217</v>
      </c>
      <c r="K72" s="40">
        <f t="shared" si="2"/>
        <v>0</v>
      </c>
    </row>
    <row r="73" spans="1:11">
      <c r="A73" s="10" t="s">
        <v>458</v>
      </c>
      <c r="B73" s="10"/>
      <c r="C73" s="10" t="s">
        <v>452</v>
      </c>
      <c r="D73" s="58" t="s">
        <v>459</v>
      </c>
      <c r="E73" s="10" t="s">
        <v>460</v>
      </c>
      <c r="F73" s="104">
        <v>49.6</v>
      </c>
      <c r="G73" s="10" t="s">
        <v>461</v>
      </c>
      <c r="H73" s="10"/>
      <c r="I73" s="10">
        <v>100</v>
      </c>
      <c r="J73" s="39">
        <f t="shared" si="1"/>
        <v>0.496</v>
      </c>
      <c r="K73" s="40">
        <f t="shared" si="2"/>
        <v>0</v>
      </c>
    </row>
    <row r="74" spans="1:11">
      <c r="A74" s="10" t="s">
        <v>462</v>
      </c>
      <c r="B74" s="10"/>
      <c r="C74" s="10" t="s">
        <v>400</v>
      </c>
      <c r="D74" s="61" t="s">
        <v>463</v>
      </c>
      <c r="E74" s="10" t="s">
        <v>443</v>
      </c>
      <c r="F74" s="104">
        <v>180.55</v>
      </c>
      <c r="G74" s="10" t="s">
        <v>352</v>
      </c>
      <c r="H74" s="10"/>
      <c r="I74" s="10">
        <v>4000</v>
      </c>
      <c r="J74" s="39">
        <f t="shared" si="1"/>
        <v>4.5137500000000004E-2</v>
      </c>
      <c r="K74" s="40">
        <f t="shared" si="2"/>
        <v>0</v>
      </c>
    </row>
    <row r="75" spans="1:11">
      <c r="A75" s="10" t="s">
        <v>464</v>
      </c>
      <c r="B75" s="10"/>
      <c r="C75" s="10" t="s">
        <v>400</v>
      </c>
      <c r="D75" s="58" t="s">
        <v>465</v>
      </c>
      <c r="E75" s="10" t="s">
        <v>417</v>
      </c>
      <c r="F75" s="104">
        <v>548.44000000000005</v>
      </c>
      <c r="G75" s="10" t="s">
        <v>352</v>
      </c>
      <c r="H75" s="10"/>
      <c r="I75" s="10">
        <v>16000</v>
      </c>
      <c r="J75" s="39">
        <f t="shared" si="1"/>
        <v>3.4277500000000002E-2</v>
      </c>
      <c r="K75" s="40">
        <f t="shared" si="2"/>
        <v>0</v>
      </c>
    </row>
    <row r="76" spans="1:11">
      <c r="A76" s="10" t="s">
        <v>466</v>
      </c>
      <c r="B76" s="10" t="s">
        <v>467</v>
      </c>
      <c r="C76" s="10" t="s">
        <v>400</v>
      </c>
      <c r="D76" s="62" t="s">
        <v>468</v>
      </c>
      <c r="E76" s="10" t="s">
        <v>469</v>
      </c>
      <c r="F76" s="104">
        <v>67.17</v>
      </c>
      <c r="G76" s="10" t="s">
        <v>352</v>
      </c>
      <c r="H76" s="10"/>
      <c r="I76" s="10">
        <v>1000</v>
      </c>
      <c r="J76" s="39">
        <f t="shared" si="1"/>
        <v>6.7170000000000007E-2</v>
      </c>
      <c r="K76" s="40">
        <f t="shared" si="2"/>
        <v>0</v>
      </c>
    </row>
    <row r="77" spans="1:11">
      <c r="A77" s="10" t="s">
        <v>470</v>
      </c>
      <c r="B77" s="10"/>
      <c r="C77" s="10" t="s">
        <v>400</v>
      </c>
      <c r="D77" s="38" t="s">
        <v>471</v>
      </c>
      <c r="E77" s="10" t="s">
        <v>449</v>
      </c>
      <c r="F77" s="104">
        <v>17.420000000000002</v>
      </c>
      <c r="G77" s="10" t="s">
        <v>352</v>
      </c>
      <c r="H77" s="10"/>
      <c r="I77" s="10">
        <v>500</v>
      </c>
      <c r="J77" s="39">
        <f t="shared" si="1"/>
        <v>3.4840000000000003E-2</v>
      </c>
      <c r="K77" s="40">
        <f t="shared" si="2"/>
        <v>0</v>
      </c>
    </row>
    <row r="78" spans="1:11">
      <c r="A78" s="10" t="s">
        <v>472</v>
      </c>
      <c r="B78" s="10"/>
      <c r="C78" s="10" t="s">
        <v>473</v>
      </c>
      <c r="D78" s="38" t="s">
        <v>474</v>
      </c>
      <c r="E78" s="10">
        <v>1</v>
      </c>
      <c r="F78" s="104">
        <v>14.62</v>
      </c>
      <c r="G78" s="10" t="s">
        <v>475</v>
      </c>
      <c r="H78" s="10"/>
      <c r="I78" s="10">
        <v>1</v>
      </c>
      <c r="J78" s="39">
        <f t="shared" si="1"/>
        <v>14.62</v>
      </c>
      <c r="K78" s="40">
        <f t="shared" si="2"/>
        <v>0</v>
      </c>
    </row>
    <row r="79" spans="1:11">
      <c r="A79" s="10" t="s">
        <v>476</v>
      </c>
      <c r="B79" s="10"/>
      <c r="C79" s="10" t="s">
        <v>477</v>
      </c>
      <c r="D79" s="38"/>
      <c r="E79" s="10"/>
      <c r="F79" s="104">
        <v>3.45</v>
      </c>
      <c r="G79" s="10" t="s">
        <v>352</v>
      </c>
      <c r="H79" s="10"/>
      <c r="I79" s="10">
        <v>1</v>
      </c>
      <c r="J79" s="39">
        <f t="shared" si="1"/>
        <v>3.45</v>
      </c>
      <c r="K79" s="40">
        <f t="shared" si="2"/>
        <v>0</v>
      </c>
    </row>
    <row r="80" spans="1:11">
      <c r="A80" s="10" t="s">
        <v>478</v>
      </c>
      <c r="B80" s="10"/>
      <c r="C80" s="10" t="s">
        <v>452</v>
      </c>
      <c r="D80" s="38" t="s">
        <v>479</v>
      </c>
      <c r="E80" s="10" t="s">
        <v>460</v>
      </c>
      <c r="F80" s="104">
        <v>438</v>
      </c>
      <c r="G80" s="10" t="s">
        <v>460</v>
      </c>
      <c r="H80" s="10"/>
      <c r="I80" s="10">
        <v>100</v>
      </c>
      <c r="J80" s="39">
        <f t="shared" si="1"/>
        <v>4.38</v>
      </c>
      <c r="K80" s="40">
        <f t="shared" si="2"/>
        <v>0</v>
      </c>
    </row>
    <row r="81" spans="1:11">
      <c r="A81" s="10" t="s">
        <v>480</v>
      </c>
      <c r="B81" s="10"/>
      <c r="C81" s="10" t="s">
        <v>452</v>
      </c>
      <c r="D81" s="38" t="s">
        <v>481</v>
      </c>
      <c r="E81" s="10" t="s">
        <v>454</v>
      </c>
      <c r="F81" s="104">
        <v>80.900000000000006</v>
      </c>
      <c r="G81" s="10" t="s">
        <v>352</v>
      </c>
      <c r="H81" s="10"/>
      <c r="I81" s="10">
        <v>100</v>
      </c>
      <c r="J81" s="39">
        <f>F81/I81</f>
        <v>0.80900000000000005</v>
      </c>
      <c r="K81" s="40">
        <f t="shared" si="2"/>
        <v>0</v>
      </c>
    </row>
    <row r="82" spans="1:11">
      <c r="A82" s="10" t="s">
        <v>482</v>
      </c>
      <c r="B82" s="10"/>
      <c r="C82" s="10" t="s">
        <v>452</v>
      </c>
      <c r="D82" s="38" t="s">
        <v>483</v>
      </c>
      <c r="E82" s="10" t="s">
        <v>484</v>
      </c>
      <c r="F82" s="104">
        <v>279.3</v>
      </c>
      <c r="G82" s="10" t="s">
        <v>485</v>
      </c>
      <c r="H82" s="10"/>
      <c r="I82" s="10">
        <v>100</v>
      </c>
      <c r="J82" s="39">
        <f t="shared" si="1"/>
        <v>2.7930000000000001</v>
      </c>
      <c r="K82" s="40">
        <f t="shared" si="2"/>
        <v>0</v>
      </c>
    </row>
    <row r="83" spans="1:11">
      <c r="A83" s="10" t="s">
        <v>486</v>
      </c>
      <c r="B83" s="10"/>
      <c r="C83" s="10" t="s">
        <v>411</v>
      </c>
      <c r="D83" s="38" t="s">
        <v>487</v>
      </c>
      <c r="E83" s="10" t="s">
        <v>488</v>
      </c>
      <c r="F83" s="104">
        <v>226.14</v>
      </c>
      <c r="G83" s="10" t="s">
        <v>489</v>
      </c>
      <c r="H83" s="10"/>
      <c r="I83" s="10">
        <v>10</v>
      </c>
      <c r="J83" s="39">
        <f t="shared" si="1"/>
        <v>22.613999999999997</v>
      </c>
      <c r="K83" s="40">
        <f t="shared" si="2"/>
        <v>0</v>
      </c>
    </row>
    <row r="84" spans="1:11">
      <c r="A84" s="10" t="s">
        <v>490</v>
      </c>
      <c r="B84" s="10"/>
      <c r="C84" s="10" t="s">
        <v>411</v>
      </c>
      <c r="D84" s="38" t="s">
        <v>491</v>
      </c>
      <c r="E84" s="10" t="s">
        <v>492</v>
      </c>
      <c r="F84" s="106">
        <v>86.84</v>
      </c>
      <c r="G84" s="10" t="s">
        <v>352</v>
      </c>
      <c r="H84" s="10"/>
      <c r="I84" s="10">
        <v>10</v>
      </c>
      <c r="J84" s="39">
        <f t="shared" si="1"/>
        <v>8.6840000000000011</v>
      </c>
      <c r="K84" s="40">
        <f t="shared" si="2"/>
        <v>0</v>
      </c>
    </row>
    <row r="85" spans="1:11">
      <c r="A85" s="55" t="s">
        <v>493</v>
      </c>
      <c r="B85" s="55" t="s">
        <v>255</v>
      </c>
      <c r="C85" s="55"/>
      <c r="D85" s="56" t="s">
        <v>257</v>
      </c>
      <c r="E85" s="55" t="s">
        <v>258</v>
      </c>
      <c r="F85" s="57" t="s">
        <v>259</v>
      </c>
      <c r="G85" s="55" t="s">
        <v>260</v>
      </c>
      <c r="H85" s="55" t="s">
        <v>261</v>
      </c>
      <c r="I85" s="55"/>
      <c r="J85" s="55" t="s">
        <v>262</v>
      </c>
      <c r="K85" s="55" t="s">
        <v>66</v>
      </c>
    </row>
    <row r="86" spans="1:11">
      <c r="A86" s="10" t="s">
        <v>494</v>
      </c>
      <c r="B86" s="10"/>
      <c r="C86" s="10" t="s">
        <v>495</v>
      </c>
      <c r="D86" s="63" t="s">
        <v>496</v>
      </c>
      <c r="E86" s="10" t="s">
        <v>454</v>
      </c>
      <c r="F86" s="104">
        <v>243</v>
      </c>
      <c r="G86" s="10" t="s">
        <v>352</v>
      </c>
      <c r="H86" s="10"/>
      <c r="I86" s="10">
        <v>100</v>
      </c>
      <c r="J86" s="41">
        <f t="shared" ref="J86:J112" si="3">F86/I86</f>
        <v>2.4300000000000002</v>
      </c>
      <c r="K86" s="40">
        <f t="shared" si="2"/>
        <v>0</v>
      </c>
    </row>
    <row r="87" spans="1:11" ht="25.5">
      <c r="A87" s="10" t="s">
        <v>497</v>
      </c>
      <c r="B87" s="10"/>
      <c r="C87" s="10" t="s">
        <v>495</v>
      </c>
      <c r="D87" s="64" t="s">
        <v>498</v>
      </c>
      <c r="E87" s="10" t="s">
        <v>454</v>
      </c>
      <c r="F87" s="104">
        <v>243</v>
      </c>
      <c r="G87" s="10" t="s">
        <v>352</v>
      </c>
      <c r="H87" s="10"/>
      <c r="I87" s="10">
        <v>100</v>
      </c>
      <c r="J87" s="41">
        <f t="shared" si="3"/>
        <v>2.4300000000000002</v>
      </c>
      <c r="K87" s="40">
        <f t="shared" si="2"/>
        <v>0</v>
      </c>
    </row>
    <row r="88" spans="1:11" ht="25.5">
      <c r="A88" s="10" t="s">
        <v>499</v>
      </c>
      <c r="B88" s="10"/>
      <c r="C88" s="10" t="s">
        <v>495</v>
      </c>
      <c r="D88" s="64" t="s">
        <v>500</v>
      </c>
      <c r="E88" s="10" t="s">
        <v>454</v>
      </c>
      <c r="F88" s="104">
        <v>243</v>
      </c>
      <c r="G88" s="10" t="s">
        <v>352</v>
      </c>
      <c r="H88" s="10"/>
      <c r="I88" s="10">
        <v>100</v>
      </c>
      <c r="J88" s="41">
        <f t="shared" si="3"/>
        <v>2.4300000000000002</v>
      </c>
      <c r="K88" s="40">
        <f t="shared" si="2"/>
        <v>0</v>
      </c>
    </row>
    <row r="89" spans="1:11" ht="25.5">
      <c r="A89" s="10" t="s">
        <v>501</v>
      </c>
      <c r="B89" s="10"/>
      <c r="C89" s="10" t="s">
        <v>495</v>
      </c>
      <c r="D89" s="64" t="s">
        <v>502</v>
      </c>
      <c r="E89" s="10" t="s">
        <v>454</v>
      </c>
      <c r="F89" s="104">
        <v>243</v>
      </c>
      <c r="G89" s="10" t="s">
        <v>352</v>
      </c>
      <c r="H89" s="10"/>
      <c r="I89" s="10">
        <v>100</v>
      </c>
      <c r="J89" s="41">
        <f t="shared" si="3"/>
        <v>2.4300000000000002</v>
      </c>
      <c r="K89" s="40">
        <f t="shared" si="2"/>
        <v>0</v>
      </c>
    </row>
    <row r="90" spans="1:11" ht="25.5">
      <c r="A90" s="10" t="s">
        <v>503</v>
      </c>
      <c r="B90" s="10"/>
      <c r="C90" s="10" t="s">
        <v>495</v>
      </c>
      <c r="D90" s="64" t="s">
        <v>504</v>
      </c>
      <c r="E90" s="10" t="s">
        <v>454</v>
      </c>
      <c r="F90" s="104">
        <v>243</v>
      </c>
      <c r="G90" s="10" t="s">
        <v>352</v>
      </c>
      <c r="H90" s="10"/>
      <c r="I90" s="10">
        <v>100</v>
      </c>
      <c r="J90" s="41">
        <f t="shared" si="3"/>
        <v>2.4300000000000002</v>
      </c>
      <c r="K90" s="40">
        <f t="shared" si="2"/>
        <v>0</v>
      </c>
    </row>
    <row r="91" spans="1:11" ht="25.5">
      <c r="A91" s="10" t="s">
        <v>505</v>
      </c>
      <c r="B91" s="10"/>
      <c r="C91" s="10" t="s">
        <v>495</v>
      </c>
      <c r="D91" s="64" t="s">
        <v>506</v>
      </c>
      <c r="E91" s="10" t="s">
        <v>454</v>
      </c>
      <c r="F91" s="104">
        <v>243</v>
      </c>
      <c r="G91" s="10" t="s">
        <v>352</v>
      </c>
      <c r="H91" s="10"/>
      <c r="I91" s="10">
        <v>100</v>
      </c>
      <c r="J91" s="41">
        <f t="shared" si="3"/>
        <v>2.4300000000000002</v>
      </c>
      <c r="K91" s="40">
        <f t="shared" si="2"/>
        <v>0</v>
      </c>
    </row>
    <row r="92" spans="1:11">
      <c r="A92" s="65" t="s">
        <v>507</v>
      </c>
      <c r="C92" s="10" t="s">
        <v>508</v>
      </c>
      <c r="D92" s="63" t="s">
        <v>509</v>
      </c>
      <c r="E92" s="10" t="s">
        <v>454</v>
      </c>
      <c r="F92" s="104">
        <v>270</v>
      </c>
      <c r="G92" s="10" t="s">
        <v>352</v>
      </c>
      <c r="H92" s="10"/>
      <c r="I92" s="10">
        <v>100</v>
      </c>
      <c r="J92" s="41">
        <f t="shared" si="3"/>
        <v>2.7</v>
      </c>
      <c r="K92" s="40">
        <f t="shared" si="2"/>
        <v>0</v>
      </c>
    </row>
    <row r="93" spans="1:11">
      <c r="A93" s="10" t="s">
        <v>510</v>
      </c>
      <c r="B93" t="s">
        <v>511</v>
      </c>
      <c r="C93" s="10" t="s">
        <v>495</v>
      </c>
      <c r="D93" s="66" t="s">
        <v>512</v>
      </c>
      <c r="E93" s="10" t="s">
        <v>492</v>
      </c>
      <c r="F93" s="104">
        <v>120</v>
      </c>
      <c r="G93" s="10" t="s">
        <v>352</v>
      </c>
      <c r="H93" s="10"/>
      <c r="I93" s="10">
        <v>10</v>
      </c>
      <c r="J93" s="41">
        <f t="shared" si="3"/>
        <v>12</v>
      </c>
      <c r="K93" s="40">
        <f t="shared" si="2"/>
        <v>0</v>
      </c>
    </row>
    <row r="94" spans="1:11">
      <c r="A94" s="10" t="s">
        <v>513</v>
      </c>
      <c r="B94" t="s">
        <v>514</v>
      </c>
      <c r="C94" s="10" t="s">
        <v>495</v>
      </c>
      <c r="D94" s="66" t="s">
        <v>515</v>
      </c>
      <c r="E94" s="10" t="s">
        <v>492</v>
      </c>
      <c r="F94" s="104">
        <v>136</v>
      </c>
      <c r="G94" s="10" t="s">
        <v>352</v>
      </c>
      <c r="H94" s="10"/>
      <c r="I94" s="10">
        <v>10</v>
      </c>
      <c r="J94" s="41">
        <f t="shared" si="3"/>
        <v>13.6</v>
      </c>
      <c r="K94" s="40">
        <f t="shared" si="2"/>
        <v>0</v>
      </c>
    </row>
    <row r="95" spans="1:11">
      <c r="A95" s="10" t="s">
        <v>516</v>
      </c>
      <c r="B95" s="10"/>
      <c r="C95" s="10" t="s">
        <v>495</v>
      </c>
      <c r="D95" s="66" t="s">
        <v>517</v>
      </c>
      <c r="E95" s="10" t="s">
        <v>492</v>
      </c>
      <c r="F95" s="104">
        <v>98</v>
      </c>
      <c r="G95" s="10" t="s">
        <v>352</v>
      </c>
      <c r="H95" s="10"/>
      <c r="I95" s="10">
        <v>10</v>
      </c>
      <c r="J95" s="41">
        <f t="shared" si="3"/>
        <v>9.8000000000000007</v>
      </c>
      <c r="K95" s="40">
        <f t="shared" si="2"/>
        <v>0</v>
      </c>
    </row>
    <row r="96" spans="1:11">
      <c r="A96" s="10" t="s">
        <v>518</v>
      </c>
      <c r="B96" s="10" t="s">
        <v>519</v>
      </c>
      <c r="C96" s="10" t="s">
        <v>495</v>
      </c>
      <c r="D96" s="66" t="s">
        <v>520</v>
      </c>
      <c r="E96" s="10" t="s">
        <v>270</v>
      </c>
      <c r="F96" s="104">
        <v>60</v>
      </c>
      <c r="G96" s="10" t="s">
        <v>270</v>
      </c>
      <c r="H96" s="10"/>
      <c r="I96" s="10">
        <v>1</v>
      </c>
      <c r="J96" s="41">
        <f t="shared" si="3"/>
        <v>60</v>
      </c>
      <c r="K96" s="40">
        <f t="shared" si="2"/>
        <v>0</v>
      </c>
    </row>
    <row r="97" spans="1:11">
      <c r="A97" s="10" t="s">
        <v>521</v>
      </c>
      <c r="B97" s="10" t="s">
        <v>522</v>
      </c>
      <c r="C97" s="10" t="s">
        <v>523</v>
      </c>
      <c r="D97" s="63" t="s">
        <v>524</v>
      </c>
      <c r="E97" s="10" t="s">
        <v>525</v>
      </c>
      <c r="F97" s="104">
        <v>66</v>
      </c>
      <c r="G97" s="10" t="s">
        <v>461</v>
      </c>
      <c r="H97" s="10"/>
      <c r="I97" s="10">
        <v>10</v>
      </c>
      <c r="J97" s="39">
        <f t="shared" si="3"/>
        <v>6.6</v>
      </c>
      <c r="K97" s="40">
        <f t="shared" si="2"/>
        <v>0</v>
      </c>
    </row>
    <row r="98" spans="1:11">
      <c r="A98" s="10" t="s">
        <v>521</v>
      </c>
      <c r="B98" s="10" t="s">
        <v>526</v>
      </c>
      <c r="C98" s="10" t="s">
        <v>523</v>
      </c>
      <c r="D98" s="63" t="s">
        <v>527</v>
      </c>
      <c r="E98" s="10" t="s">
        <v>525</v>
      </c>
      <c r="F98" s="104">
        <v>61</v>
      </c>
      <c r="G98" s="10" t="s">
        <v>461</v>
      </c>
      <c r="H98" s="10"/>
      <c r="I98" s="10">
        <v>10</v>
      </c>
      <c r="J98" s="39">
        <f t="shared" si="3"/>
        <v>6.1</v>
      </c>
      <c r="K98" s="40">
        <f t="shared" si="2"/>
        <v>0</v>
      </c>
    </row>
    <row r="99" spans="1:11">
      <c r="A99" s="10" t="s">
        <v>528</v>
      </c>
      <c r="B99" s="10" t="s">
        <v>529</v>
      </c>
      <c r="C99" s="10" t="s">
        <v>523</v>
      </c>
      <c r="D99" s="38" t="s">
        <v>530</v>
      </c>
      <c r="E99" s="10" t="s">
        <v>525</v>
      </c>
      <c r="F99" s="104">
        <v>153</v>
      </c>
      <c r="G99" s="10" t="s">
        <v>461</v>
      </c>
      <c r="H99" s="10"/>
      <c r="I99" s="10">
        <v>10</v>
      </c>
      <c r="J99" s="39">
        <f t="shared" si="3"/>
        <v>15.3</v>
      </c>
      <c r="K99" s="40">
        <f t="shared" si="2"/>
        <v>0</v>
      </c>
    </row>
    <row r="100" spans="1:11">
      <c r="A100" s="10" t="s">
        <v>531</v>
      </c>
      <c r="B100" s="10" t="s">
        <v>532</v>
      </c>
      <c r="C100" s="10" t="s">
        <v>523</v>
      </c>
      <c r="D100" t="s">
        <v>533</v>
      </c>
      <c r="E100" s="10" t="s">
        <v>525</v>
      </c>
      <c r="F100" s="104">
        <v>60</v>
      </c>
      <c r="G100" s="10" t="s">
        <v>461</v>
      </c>
      <c r="H100" s="10"/>
      <c r="I100" s="10">
        <v>10</v>
      </c>
      <c r="J100" s="39">
        <f t="shared" si="3"/>
        <v>6</v>
      </c>
      <c r="K100" s="40">
        <f t="shared" si="2"/>
        <v>0</v>
      </c>
    </row>
    <row r="101" spans="1:11">
      <c r="A101" s="10" t="s">
        <v>531</v>
      </c>
      <c r="B101" s="10" t="s">
        <v>534</v>
      </c>
      <c r="C101" s="10" t="s">
        <v>523</v>
      </c>
      <c r="D101" s="38" t="s">
        <v>535</v>
      </c>
      <c r="E101" s="10" t="s">
        <v>525</v>
      </c>
      <c r="F101" s="104">
        <v>59</v>
      </c>
      <c r="G101" s="10" t="s">
        <v>461</v>
      </c>
      <c r="H101" s="10"/>
      <c r="I101" s="10">
        <v>10</v>
      </c>
      <c r="J101" s="39">
        <f t="shared" si="3"/>
        <v>5.9</v>
      </c>
      <c r="K101" s="40">
        <f t="shared" si="2"/>
        <v>0</v>
      </c>
    </row>
    <row r="102" spans="1:11">
      <c r="A102" s="10" t="s">
        <v>531</v>
      </c>
      <c r="B102" s="10" t="s">
        <v>536</v>
      </c>
      <c r="C102" s="10" t="s">
        <v>523</v>
      </c>
      <c r="D102" s="38" t="s">
        <v>537</v>
      </c>
      <c r="E102" s="10" t="s">
        <v>525</v>
      </c>
      <c r="F102" s="104">
        <v>51</v>
      </c>
      <c r="G102" s="10" t="s">
        <v>461</v>
      </c>
      <c r="H102" s="10"/>
      <c r="I102" s="10">
        <v>10</v>
      </c>
      <c r="J102" s="39">
        <f t="shared" si="3"/>
        <v>5.0999999999999996</v>
      </c>
      <c r="K102" s="40">
        <f t="shared" si="2"/>
        <v>0</v>
      </c>
    </row>
    <row r="103" spans="1:11">
      <c r="A103" s="10" t="s">
        <v>538</v>
      </c>
      <c r="B103" s="10" t="s">
        <v>539</v>
      </c>
      <c r="C103" s="10" t="s">
        <v>523</v>
      </c>
      <c r="D103" s="38" t="s">
        <v>540</v>
      </c>
      <c r="E103" s="10" t="s">
        <v>525</v>
      </c>
      <c r="F103" s="104">
        <v>86</v>
      </c>
      <c r="G103" s="10" t="s">
        <v>461</v>
      </c>
      <c r="H103" s="10"/>
      <c r="I103" s="10">
        <v>10</v>
      </c>
      <c r="J103" s="39">
        <f t="shared" si="3"/>
        <v>8.6</v>
      </c>
      <c r="K103" s="40">
        <f t="shared" si="2"/>
        <v>0</v>
      </c>
    </row>
    <row r="104" spans="1:11">
      <c r="A104" s="10" t="s">
        <v>538</v>
      </c>
      <c r="B104" s="10" t="s">
        <v>541</v>
      </c>
      <c r="C104" s="10" t="s">
        <v>523</v>
      </c>
      <c r="D104" s="38" t="s">
        <v>542</v>
      </c>
      <c r="E104" s="10" t="s">
        <v>525</v>
      </c>
      <c r="F104" s="104">
        <v>98</v>
      </c>
      <c r="G104" s="10" t="s">
        <v>461</v>
      </c>
      <c r="H104" s="10"/>
      <c r="I104" s="10">
        <v>10</v>
      </c>
      <c r="J104" s="39">
        <f t="shared" si="3"/>
        <v>9.8000000000000007</v>
      </c>
      <c r="K104" s="40">
        <f t="shared" si="2"/>
        <v>0</v>
      </c>
    </row>
    <row r="105" spans="1:11">
      <c r="A105" s="10" t="s">
        <v>543</v>
      </c>
      <c r="B105" s="10" t="s">
        <v>544</v>
      </c>
      <c r="C105" s="10" t="s">
        <v>523</v>
      </c>
      <c r="D105" s="38" t="s">
        <v>545</v>
      </c>
      <c r="E105" s="10" t="s">
        <v>525</v>
      </c>
      <c r="F105" s="104">
        <v>63</v>
      </c>
      <c r="G105" s="10" t="s">
        <v>461</v>
      </c>
      <c r="H105" s="10"/>
      <c r="I105" s="10">
        <v>10</v>
      </c>
      <c r="J105" s="39">
        <f t="shared" si="3"/>
        <v>6.3</v>
      </c>
      <c r="K105" s="40">
        <f t="shared" si="2"/>
        <v>0</v>
      </c>
    </row>
    <row r="106" spans="1:11">
      <c r="A106" s="10" t="s">
        <v>546</v>
      </c>
      <c r="B106" s="10" t="s">
        <v>547</v>
      </c>
      <c r="C106" s="10" t="s">
        <v>523</v>
      </c>
      <c r="D106" s="38" t="s">
        <v>548</v>
      </c>
      <c r="E106" s="10" t="s">
        <v>525</v>
      </c>
      <c r="F106" s="104">
        <v>108</v>
      </c>
      <c r="G106" s="10" t="s">
        <v>461</v>
      </c>
      <c r="H106" s="10"/>
      <c r="I106" s="10">
        <v>10</v>
      </c>
      <c r="J106" s="39">
        <f t="shared" si="3"/>
        <v>10.8</v>
      </c>
      <c r="K106" s="40">
        <f t="shared" si="2"/>
        <v>0</v>
      </c>
    </row>
    <row r="107" spans="1:11">
      <c r="A107" s="10" t="s">
        <v>549</v>
      </c>
      <c r="B107" s="10" t="s">
        <v>550</v>
      </c>
      <c r="C107" s="10" t="s">
        <v>523</v>
      </c>
      <c r="D107" s="38" t="s">
        <v>551</v>
      </c>
      <c r="E107" s="10" t="s">
        <v>525</v>
      </c>
      <c r="F107" s="104">
        <v>63</v>
      </c>
      <c r="G107" s="10" t="s">
        <v>461</v>
      </c>
      <c r="H107" s="10"/>
      <c r="I107" s="10">
        <v>10</v>
      </c>
      <c r="J107" s="39">
        <f t="shared" si="3"/>
        <v>6.3</v>
      </c>
      <c r="K107" s="40">
        <f t="shared" si="2"/>
        <v>0</v>
      </c>
    </row>
    <row r="108" spans="1:11">
      <c r="A108" s="10" t="s">
        <v>552</v>
      </c>
      <c r="B108" s="10" t="s">
        <v>553</v>
      </c>
      <c r="C108" s="10" t="s">
        <v>523</v>
      </c>
      <c r="D108" s="38" t="s">
        <v>554</v>
      </c>
      <c r="E108" s="10" t="s">
        <v>525</v>
      </c>
      <c r="F108" s="104">
        <v>341</v>
      </c>
      <c r="G108" s="10" t="s">
        <v>461</v>
      </c>
      <c r="H108" s="10"/>
      <c r="I108" s="10">
        <v>10</v>
      </c>
      <c r="J108" s="39">
        <f t="shared" si="3"/>
        <v>34.1</v>
      </c>
      <c r="K108" s="40">
        <f t="shared" si="2"/>
        <v>0</v>
      </c>
    </row>
    <row r="109" spans="1:11">
      <c r="A109" s="10" t="s">
        <v>552</v>
      </c>
      <c r="B109" s="10" t="s">
        <v>555</v>
      </c>
      <c r="C109" s="10" t="s">
        <v>523</v>
      </c>
      <c r="D109" s="38" t="s">
        <v>556</v>
      </c>
      <c r="E109" s="10" t="s">
        <v>525</v>
      </c>
      <c r="F109" s="104">
        <v>335</v>
      </c>
      <c r="G109" s="10" t="s">
        <v>461</v>
      </c>
      <c r="H109" s="10"/>
      <c r="I109" s="10">
        <v>10</v>
      </c>
      <c r="J109" s="39">
        <f t="shared" si="3"/>
        <v>33.5</v>
      </c>
      <c r="K109" s="40">
        <f t="shared" si="2"/>
        <v>0</v>
      </c>
    </row>
    <row r="110" spans="1:11">
      <c r="A110" s="10" t="s">
        <v>557</v>
      </c>
      <c r="B110" s="10" t="s">
        <v>558</v>
      </c>
      <c r="C110" s="10" t="s">
        <v>523</v>
      </c>
      <c r="D110" s="38" t="s">
        <v>554</v>
      </c>
      <c r="E110" s="10" t="s">
        <v>525</v>
      </c>
      <c r="F110" s="104">
        <v>341</v>
      </c>
      <c r="G110" s="10" t="s">
        <v>461</v>
      </c>
      <c r="H110" s="10"/>
      <c r="I110" s="10">
        <v>10</v>
      </c>
      <c r="J110" s="39">
        <f t="shared" si="3"/>
        <v>34.1</v>
      </c>
      <c r="K110" s="40">
        <f t="shared" si="2"/>
        <v>0</v>
      </c>
    </row>
    <row r="111" spans="1:11">
      <c r="A111" s="10" t="s">
        <v>559</v>
      </c>
      <c r="B111" s="10" t="s">
        <v>560</v>
      </c>
      <c r="C111" s="10" t="s">
        <v>495</v>
      </c>
      <c r="D111" s="38" t="s">
        <v>561</v>
      </c>
      <c r="E111" s="10" t="s">
        <v>492</v>
      </c>
      <c r="F111" s="104">
        <v>220</v>
      </c>
      <c r="G111" s="10" t="s">
        <v>562</v>
      </c>
      <c r="H111" s="10"/>
      <c r="I111" s="10">
        <v>10</v>
      </c>
      <c r="J111" s="41">
        <f t="shared" si="3"/>
        <v>22</v>
      </c>
      <c r="K111" s="40">
        <f t="shared" si="2"/>
        <v>0</v>
      </c>
    </row>
    <row r="112" spans="1:11">
      <c r="A112" s="10" t="s">
        <v>563</v>
      </c>
      <c r="B112" s="10" t="s">
        <v>564</v>
      </c>
      <c r="C112" s="10" t="s">
        <v>495</v>
      </c>
      <c r="D112" s="38" t="s">
        <v>565</v>
      </c>
      <c r="E112" s="10" t="s">
        <v>566</v>
      </c>
      <c r="F112" s="104">
        <v>81</v>
      </c>
      <c r="G112" s="10" t="s">
        <v>352</v>
      </c>
      <c r="H112" s="10"/>
      <c r="I112" s="10">
        <v>50</v>
      </c>
      <c r="J112" s="41">
        <f t="shared" si="3"/>
        <v>1.62</v>
      </c>
      <c r="K112" s="40">
        <f t="shared" si="2"/>
        <v>0</v>
      </c>
    </row>
    <row r="113" spans="1:11">
      <c r="A113" s="55" t="s">
        <v>567</v>
      </c>
      <c r="B113" s="55" t="s">
        <v>255</v>
      </c>
      <c r="C113" s="55"/>
      <c r="D113" s="56" t="s">
        <v>257</v>
      </c>
      <c r="E113" s="55" t="s">
        <v>258</v>
      </c>
      <c r="F113" s="57" t="s">
        <v>259</v>
      </c>
      <c r="G113" s="55" t="s">
        <v>260</v>
      </c>
      <c r="H113" s="55" t="s">
        <v>261</v>
      </c>
      <c r="I113" s="55"/>
      <c r="J113" s="55" t="s">
        <v>262</v>
      </c>
      <c r="K113" s="55" t="s">
        <v>66</v>
      </c>
    </row>
    <row r="114" spans="1:11">
      <c r="A114" s="10" t="s">
        <v>568</v>
      </c>
      <c r="B114" s="67" t="s">
        <v>569</v>
      </c>
      <c r="C114" s="10" t="s">
        <v>452</v>
      </c>
      <c r="D114" s="58" t="s">
        <v>570</v>
      </c>
      <c r="E114" s="10" t="s">
        <v>566</v>
      </c>
      <c r="F114" s="104">
        <v>222</v>
      </c>
      <c r="G114" s="10" t="s">
        <v>352</v>
      </c>
      <c r="H114" s="10"/>
      <c r="I114" s="10">
        <v>50</v>
      </c>
      <c r="J114" s="39">
        <f t="shared" si="1"/>
        <v>4.4400000000000004</v>
      </c>
      <c r="K114" s="40">
        <f t="shared" si="2"/>
        <v>0</v>
      </c>
    </row>
    <row r="115" spans="1:11">
      <c r="A115" s="10" t="s">
        <v>571</v>
      </c>
      <c r="B115" s="67" t="s">
        <v>572</v>
      </c>
      <c r="C115" s="10" t="s">
        <v>452</v>
      </c>
      <c r="D115" s="68">
        <v>438081</v>
      </c>
      <c r="E115" s="10" t="s">
        <v>449</v>
      </c>
      <c r="F115" s="104">
        <v>121</v>
      </c>
      <c r="G115" s="10" t="s">
        <v>352</v>
      </c>
      <c r="H115" s="10"/>
      <c r="I115" s="10">
        <v>100</v>
      </c>
      <c r="J115" s="41">
        <f t="shared" si="1"/>
        <v>1.21</v>
      </c>
      <c r="K115" s="42">
        <f t="shared" si="2"/>
        <v>0</v>
      </c>
    </row>
    <row r="116" spans="1:11">
      <c r="A116" s="120" t="s">
        <v>573</v>
      </c>
      <c r="B116" s="67" t="s">
        <v>574</v>
      </c>
      <c r="C116" s="10" t="s">
        <v>452</v>
      </c>
      <c r="D116" s="58" t="s">
        <v>575</v>
      </c>
      <c r="E116" s="10" t="s">
        <v>454</v>
      </c>
      <c r="F116" s="104">
        <v>89</v>
      </c>
      <c r="G116" s="10" t="s">
        <v>562</v>
      </c>
      <c r="H116" s="10"/>
      <c r="I116" s="10">
        <v>100</v>
      </c>
      <c r="J116" s="39">
        <f t="shared" si="1"/>
        <v>0.89</v>
      </c>
      <c r="K116" s="40">
        <f t="shared" si="2"/>
        <v>0</v>
      </c>
    </row>
    <row r="117" spans="1:11">
      <c r="A117" s="122"/>
      <c r="B117" s="67" t="s">
        <v>576</v>
      </c>
      <c r="C117" s="10" t="s">
        <v>473</v>
      </c>
      <c r="D117" s="58"/>
      <c r="E117" s="10" t="s">
        <v>454</v>
      </c>
      <c r="F117" s="104">
        <v>21.34</v>
      </c>
      <c r="G117" s="10" t="s">
        <v>352</v>
      </c>
      <c r="H117" s="10"/>
      <c r="I117" s="10">
        <v>100</v>
      </c>
      <c r="J117" s="41">
        <f t="shared" si="1"/>
        <v>0.21340000000000001</v>
      </c>
      <c r="K117" s="42">
        <f t="shared" si="2"/>
        <v>0</v>
      </c>
    </row>
    <row r="118" spans="1:11">
      <c r="A118" s="121"/>
      <c r="B118" s="67" t="s">
        <v>577</v>
      </c>
      <c r="C118" s="10" t="s">
        <v>473</v>
      </c>
      <c r="D118" s="58"/>
      <c r="E118" s="10" t="s">
        <v>454</v>
      </c>
      <c r="F118" s="104">
        <v>22.33</v>
      </c>
      <c r="G118" s="10" t="s">
        <v>352</v>
      </c>
      <c r="H118" s="10"/>
      <c r="I118" s="10">
        <v>100</v>
      </c>
      <c r="J118" s="41">
        <f t="shared" si="1"/>
        <v>0.22329999999999997</v>
      </c>
      <c r="K118" s="40">
        <f t="shared" si="2"/>
        <v>0</v>
      </c>
    </row>
    <row r="119" spans="1:11">
      <c r="A119" s="10" t="s">
        <v>578</v>
      </c>
      <c r="B119" s="67" t="s">
        <v>569</v>
      </c>
      <c r="C119" s="10" t="s">
        <v>452</v>
      </c>
      <c r="D119" s="58" t="s">
        <v>579</v>
      </c>
      <c r="E119" s="10" t="s">
        <v>454</v>
      </c>
      <c r="F119" s="104">
        <v>98.8</v>
      </c>
      <c r="G119" s="10" t="s">
        <v>352</v>
      </c>
      <c r="H119" s="10"/>
      <c r="I119" s="10">
        <v>100</v>
      </c>
      <c r="J119" s="41">
        <f t="shared" si="1"/>
        <v>0.98799999999999999</v>
      </c>
      <c r="K119" s="42">
        <f t="shared" si="2"/>
        <v>0</v>
      </c>
    </row>
    <row r="120" spans="1:11">
      <c r="A120" s="10" t="s">
        <v>580</v>
      </c>
      <c r="B120" s="67"/>
      <c r="C120" s="10" t="s">
        <v>452</v>
      </c>
      <c r="D120" s="58" t="s">
        <v>581</v>
      </c>
      <c r="E120" s="10" t="s">
        <v>582</v>
      </c>
      <c r="F120" s="104">
        <v>59.8</v>
      </c>
      <c r="G120" s="10" t="s">
        <v>583</v>
      </c>
      <c r="H120" s="10"/>
      <c r="I120" s="10">
        <v>500</v>
      </c>
      <c r="J120" s="41">
        <f t="shared" si="1"/>
        <v>0.1196</v>
      </c>
      <c r="K120" s="42">
        <f t="shared" si="2"/>
        <v>0</v>
      </c>
    </row>
    <row r="121" spans="1:11">
      <c r="A121" s="10" t="s">
        <v>584</v>
      </c>
      <c r="B121" s="67" t="s">
        <v>585</v>
      </c>
      <c r="C121" s="10" t="s">
        <v>586</v>
      </c>
      <c r="D121" s="58" t="s">
        <v>587</v>
      </c>
      <c r="E121" s="10" t="s">
        <v>469</v>
      </c>
      <c r="F121" s="104">
        <v>2</v>
      </c>
      <c r="G121" s="10" t="s">
        <v>588</v>
      </c>
      <c r="H121" s="10"/>
      <c r="I121" s="10">
        <v>1</v>
      </c>
      <c r="J121" s="41">
        <f t="shared" si="1"/>
        <v>2</v>
      </c>
      <c r="K121" s="40">
        <f t="shared" si="2"/>
        <v>0</v>
      </c>
    </row>
    <row r="122" spans="1:11">
      <c r="A122" s="10" t="s">
        <v>589</v>
      </c>
      <c r="B122" s="67" t="s">
        <v>590</v>
      </c>
      <c r="C122" s="10" t="s">
        <v>473</v>
      </c>
      <c r="D122" s="58"/>
      <c r="E122" s="10"/>
      <c r="F122" s="104">
        <v>2</v>
      </c>
      <c r="G122" s="10" t="s">
        <v>588</v>
      </c>
      <c r="H122" s="10"/>
      <c r="I122" s="10">
        <v>1</v>
      </c>
      <c r="J122" s="41">
        <f t="shared" ref="J122:J133" si="4">F122/I122</f>
        <v>2</v>
      </c>
      <c r="K122" s="40">
        <f t="shared" si="2"/>
        <v>0</v>
      </c>
    </row>
    <row r="123" spans="1:11">
      <c r="A123" s="10" t="s">
        <v>591</v>
      </c>
      <c r="B123" s="67" t="s">
        <v>592</v>
      </c>
      <c r="C123" s="10" t="s">
        <v>452</v>
      </c>
      <c r="D123" s="69" t="s">
        <v>593</v>
      </c>
      <c r="E123" s="10" t="s">
        <v>594</v>
      </c>
      <c r="F123" s="104">
        <v>85.2</v>
      </c>
      <c r="G123" s="10" t="s">
        <v>595</v>
      </c>
      <c r="H123" s="10"/>
      <c r="I123" s="10">
        <v>500</v>
      </c>
      <c r="J123" s="41">
        <f t="shared" si="4"/>
        <v>0.1704</v>
      </c>
      <c r="K123" s="42">
        <f t="shared" si="2"/>
        <v>0</v>
      </c>
    </row>
    <row r="124" spans="1:11">
      <c r="A124" s="10" t="s">
        <v>596</v>
      </c>
      <c r="B124" s="67" t="s">
        <v>597</v>
      </c>
      <c r="C124" s="10" t="s">
        <v>452</v>
      </c>
      <c r="D124" s="69" t="s">
        <v>598</v>
      </c>
      <c r="E124" s="10">
        <v>1000</v>
      </c>
      <c r="F124" s="104">
        <v>54</v>
      </c>
      <c r="G124" s="10" t="s">
        <v>352</v>
      </c>
      <c r="H124" s="10"/>
      <c r="I124" s="10">
        <v>1000</v>
      </c>
      <c r="J124" s="41">
        <f t="shared" si="4"/>
        <v>5.3999999999999999E-2</v>
      </c>
      <c r="K124" s="42">
        <f t="shared" si="2"/>
        <v>0</v>
      </c>
    </row>
    <row r="125" spans="1:11">
      <c r="A125" s="10" t="s">
        <v>599</v>
      </c>
      <c r="B125" s="67" t="s">
        <v>600</v>
      </c>
      <c r="C125" s="10" t="s">
        <v>473</v>
      </c>
      <c r="D125" s="59"/>
      <c r="E125" s="10"/>
      <c r="F125" s="104">
        <v>2.31</v>
      </c>
      <c r="G125" s="10" t="s">
        <v>352</v>
      </c>
      <c r="H125" s="10"/>
      <c r="I125" s="10">
        <v>1</v>
      </c>
      <c r="J125" s="41">
        <f t="shared" si="4"/>
        <v>2.31</v>
      </c>
      <c r="K125" s="40">
        <f t="shared" si="2"/>
        <v>0</v>
      </c>
    </row>
    <row r="126" spans="1:11">
      <c r="A126" s="10" t="s">
        <v>601</v>
      </c>
      <c r="B126" s="67" t="s">
        <v>600</v>
      </c>
      <c r="C126" s="10" t="s">
        <v>473</v>
      </c>
      <c r="E126" s="10"/>
      <c r="F126" s="104">
        <v>2.66</v>
      </c>
      <c r="G126" s="10" t="s">
        <v>562</v>
      </c>
      <c r="H126" s="10"/>
      <c r="I126" s="10">
        <v>1</v>
      </c>
      <c r="J126" s="39">
        <f t="shared" si="4"/>
        <v>2.66</v>
      </c>
      <c r="K126" s="40">
        <f t="shared" si="2"/>
        <v>0</v>
      </c>
    </row>
    <row r="127" spans="1:11">
      <c r="A127" s="10" t="s">
        <v>602</v>
      </c>
      <c r="B127" s="70">
        <v>0.28000000000000003</v>
      </c>
      <c r="C127" s="10" t="s">
        <v>452</v>
      </c>
      <c r="D127" s="68" t="s">
        <v>603</v>
      </c>
      <c r="E127" s="10" t="s">
        <v>604</v>
      </c>
      <c r="F127" s="104">
        <v>31.11</v>
      </c>
      <c r="G127" s="10" t="s">
        <v>352</v>
      </c>
      <c r="H127" s="10"/>
      <c r="I127" s="10">
        <v>25</v>
      </c>
      <c r="J127" s="39">
        <f t="shared" si="4"/>
        <v>1.2444</v>
      </c>
      <c r="K127" s="40">
        <f t="shared" si="2"/>
        <v>0</v>
      </c>
    </row>
    <row r="128" spans="1:11">
      <c r="A128" s="10" t="s">
        <v>605</v>
      </c>
      <c r="C128" s="10" t="s">
        <v>473</v>
      </c>
      <c r="D128" s="58"/>
      <c r="E128" s="10"/>
      <c r="F128" s="104">
        <v>1.43</v>
      </c>
      <c r="G128" s="10" t="s">
        <v>606</v>
      </c>
      <c r="H128" s="10"/>
      <c r="I128" s="10">
        <v>1</v>
      </c>
      <c r="J128" s="39">
        <f t="shared" si="4"/>
        <v>1.43</v>
      </c>
      <c r="K128" s="42">
        <f t="shared" si="2"/>
        <v>0</v>
      </c>
    </row>
    <row r="129" spans="1:11">
      <c r="A129" s="10" t="s">
        <v>607</v>
      </c>
      <c r="B129" s="67"/>
      <c r="C129" s="10" t="s">
        <v>452</v>
      </c>
      <c r="D129" s="58" t="s">
        <v>608</v>
      </c>
      <c r="E129" s="10">
        <v>100</v>
      </c>
      <c r="F129" s="104">
        <v>78.599999999999994</v>
      </c>
      <c r="G129" s="10" t="s">
        <v>352</v>
      </c>
      <c r="H129" s="10"/>
      <c r="I129" s="10">
        <v>100</v>
      </c>
      <c r="J129" s="39">
        <f t="shared" si="4"/>
        <v>0.78599999999999992</v>
      </c>
      <c r="K129" s="42">
        <f t="shared" si="2"/>
        <v>0</v>
      </c>
    </row>
    <row r="130" spans="1:11">
      <c r="A130" s="120" t="s">
        <v>609</v>
      </c>
      <c r="B130" s="67" t="s">
        <v>610</v>
      </c>
      <c r="C130" s="10" t="s">
        <v>452</v>
      </c>
      <c r="D130" s="58" t="s">
        <v>611</v>
      </c>
      <c r="E130" s="10" t="s">
        <v>454</v>
      </c>
      <c r="F130" s="104">
        <v>95.9</v>
      </c>
      <c r="G130" s="10" t="s">
        <v>352</v>
      </c>
      <c r="H130" s="10"/>
      <c r="I130" s="10">
        <v>100</v>
      </c>
      <c r="J130" s="39">
        <f t="shared" si="4"/>
        <v>0.95900000000000007</v>
      </c>
      <c r="K130" s="42">
        <f t="shared" si="2"/>
        <v>0</v>
      </c>
    </row>
    <row r="131" spans="1:11">
      <c r="A131" s="122"/>
      <c r="B131" s="67" t="s">
        <v>612</v>
      </c>
      <c r="C131" s="10" t="s">
        <v>452</v>
      </c>
      <c r="D131" s="58" t="s">
        <v>613</v>
      </c>
      <c r="E131" s="10" t="s">
        <v>469</v>
      </c>
      <c r="F131" s="104">
        <v>91.1</v>
      </c>
      <c r="G131" s="10" t="s">
        <v>352</v>
      </c>
      <c r="H131" s="10"/>
      <c r="I131" s="10">
        <v>1000</v>
      </c>
      <c r="J131" s="39">
        <f t="shared" si="4"/>
        <v>9.11E-2</v>
      </c>
      <c r="K131" s="42">
        <f t="shared" si="2"/>
        <v>0</v>
      </c>
    </row>
    <row r="132" spans="1:11">
      <c r="A132" s="122"/>
      <c r="B132" s="67" t="s">
        <v>614</v>
      </c>
      <c r="C132" s="10" t="s">
        <v>473</v>
      </c>
      <c r="D132" s="58"/>
      <c r="E132" s="10"/>
      <c r="F132" s="104">
        <v>1.49</v>
      </c>
      <c r="G132" s="10" t="s">
        <v>352</v>
      </c>
      <c r="H132" s="10"/>
      <c r="I132" s="10">
        <v>1</v>
      </c>
      <c r="J132" s="39">
        <f t="shared" si="4"/>
        <v>1.49</v>
      </c>
      <c r="K132" s="42">
        <f t="shared" si="2"/>
        <v>0</v>
      </c>
    </row>
    <row r="133" spans="1:11">
      <c r="A133" s="121"/>
      <c r="B133" s="67" t="s">
        <v>615</v>
      </c>
      <c r="C133" s="10" t="s">
        <v>473</v>
      </c>
      <c r="D133" s="58"/>
      <c r="E133" s="10"/>
      <c r="F133" s="104">
        <v>1.35</v>
      </c>
      <c r="G133" s="10" t="s">
        <v>352</v>
      </c>
      <c r="H133" s="10"/>
      <c r="I133" s="10">
        <v>1</v>
      </c>
      <c r="J133" s="39">
        <f t="shared" si="4"/>
        <v>1.35</v>
      </c>
      <c r="K133" s="42">
        <f t="shared" si="2"/>
        <v>0</v>
      </c>
    </row>
    <row r="134" spans="1:11">
      <c r="A134" s="55" t="s">
        <v>616</v>
      </c>
      <c r="B134" s="55" t="s">
        <v>255</v>
      </c>
      <c r="C134" s="55"/>
      <c r="D134" s="56" t="s">
        <v>257</v>
      </c>
      <c r="E134" s="55" t="s">
        <v>258</v>
      </c>
      <c r="F134" s="57" t="s">
        <v>259</v>
      </c>
      <c r="G134" s="55" t="s">
        <v>260</v>
      </c>
      <c r="H134" s="55" t="s">
        <v>261</v>
      </c>
      <c r="I134" s="55"/>
      <c r="J134" s="55" t="s">
        <v>262</v>
      </c>
      <c r="K134" s="55" t="s">
        <v>66</v>
      </c>
    </row>
    <row r="135" spans="1:11">
      <c r="A135" s="122" t="s">
        <v>617</v>
      </c>
      <c r="B135" s="10" t="s">
        <v>618</v>
      </c>
      <c r="C135" s="10" t="s">
        <v>400</v>
      </c>
      <c r="D135" s="38" t="s">
        <v>619</v>
      </c>
      <c r="E135" s="10" t="s">
        <v>620</v>
      </c>
      <c r="F135" s="104">
        <v>39.229999999999997</v>
      </c>
      <c r="G135" s="10" t="s">
        <v>270</v>
      </c>
      <c r="H135" s="10"/>
      <c r="I135" s="10">
        <v>500</v>
      </c>
      <c r="J135" s="41">
        <f t="shared" ref="J135:J212" si="5">F135/I135</f>
        <v>7.8459999999999988E-2</v>
      </c>
      <c r="K135" s="42">
        <f t="shared" si="2"/>
        <v>0</v>
      </c>
    </row>
    <row r="136" spans="1:11">
      <c r="A136" s="121"/>
      <c r="B136" s="10" t="s">
        <v>621</v>
      </c>
      <c r="C136" s="10" t="s">
        <v>400</v>
      </c>
      <c r="D136" s="38" t="s">
        <v>622</v>
      </c>
      <c r="E136" s="10" t="s">
        <v>620</v>
      </c>
      <c r="F136" s="104">
        <v>91.84</v>
      </c>
      <c r="G136" s="10" t="s">
        <v>270</v>
      </c>
      <c r="H136" s="10"/>
      <c r="I136" s="10">
        <v>500</v>
      </c>
      <c r="J136" s="39">
        <f t="shared" si="5"/>
        <v>0.18368000000000001</v>
      </c>
      <c r="K136" s="40">
        <f t="shared" si="2"/>
        <v>0</v>
      </c>
    </row>
    <row r="137" spans="1:11">
      <c r="A137" s="71" t="s">
        <v>623</v>
      </c>
      <c r="B137" s="10" t="s">
        <v>624</v>
      </c>
      <c r="C137" s="10" t="s">
        <v>400</v>
      </c>
      <c r="D137" s="38" t="s">
        <v>625</v>
      </c>
      <c r="E137" s="10" t="s">
        <v>626</v>
      </c>
      <c r="F137" s="104">
        <v>105.56</v>
      </c>
      <c r="G137" s="10" t="s">
        <v>270</v>
      </c>
      <c r="H137" s="10"/>
      <c r="I137" s="10">
        <v>100</v>
      </c>
      <c r="J137" s="39">
        <f t="shared" si="5"/>
        <v>1.0556000000000001</v>
      </c>
      <c r="K137" s="40">
        <f t="shared" si="2"/>
        <v>0</v>
      </c>
    </row>
    <row r="138" spans="1:11">
      <c r="A138" s="72"/>
      <c r="B138" s="10" t="s">
        <v>627</v>
      </c>
      <c r="C138" s="10" t="s">
        <v>400</v>
      </c>
      <c r="D138" s="38" t="s">
        <v>628</v>
      </c>
      <c r="E138" s="10" t="s">
        <v>629</v>
      </c>
      <c r="F138" s="104">
        <v>105.56</v>
      </c>
      <c r="G138" s="10" t="s">
        <v>270</v>
      </c>
      <c r="H138" s="10"/>
      <c r="I138" s="10">
        <v>50</v>
      </c>
      <c r="J138" s="39">
        <f t="shared" si="5"/>
        <v>2.1112000000000002</v>
      </c>
      <c r="K138" s="40">
        <f t="shared" si="2"/>
        <v>0</v>
      </c>
    </row>
    <row r="139" spans="1:11">
      <c r="A139" s="72"/>
      <c r="B139" s="10" t="s">
        <v>630</v>
      </c>
      <c r="C139" s="10" t="s">
        <v>400</v>
      </c>
      <c r="D139" s="38" t="s">
        <v>631</v>
      </c>
      <c r="E139" s="10" t="s">
        <v>629</v>
      </c>
      <c r="F139" s="104">
        <v>105.56</v>
      </c>
      <c r="G139" s="10" t="s">
        <v>270</v>
      </c>
      <c r="H139" s="10"/>
      <c r="I139" s="10">
        <v>50</v>
      </c>
      <c r="J139" s="39">
        <f t="shared" si="5"/>
        <v>2.1112000000000002</v>
      </c>
      <c r="K139" s="40">
        <f t="shared" si="2"/>
        <v>0</v>
      </c>
    </row>
    <row r="140" spans="1:11">
      <c r="A140" s="73"/>
      <c r="B140" s="10" t="s">
        <v>632</v>
      </c>
      <c r="C140" s="10" t="s">
        <v>400</v>
      </c>
      <c r="D140" s="38" t="s">
        <v>633</v>
      </c>
      <c r="E140" s="10" t="s">
        <v>629</v>
      </c>
      <c r="F140" s="104">
        <v>105.56</v>
      </c>
      <c r="G140" s="10" t="s">
        <v>270</v>
      </c>
      <c r="H140" s="10"/>
      <c r="I140" s="10">
        <v>50</v>
      </c>
      <c r="J140" s="39">
        <f t="shared" si="5"/>
        <v>2.1112000000000002</v>
      </c>
      <c r="K140" s="40">
        <f t="shared" si="2"/>
        <v>0</v>
      </c>
    </row>
    <row r="141" spans="1:11">
      <c r="A141" s="71" t="s">
        <v>634</v>
      </c>
      <c r="B141" s="10" t="s">
        <v>632</v>
      </c>
      <c r="C141" s="10" t="s">
        <v>400</v>
      </c>
      <c r="D141" s="38" t="s">
        <v>635</v>
      </c>
      <c r="E141" s="10" t="s">
        <v>629</v>
      </c>
      <c r="F141" s="104">
        <v>133.71</v>
      </c>
      <c r="G141" s="10" t="s">
        <v>270</v>
      </c>
      <c r="H141" s="10"/>
      <c r="I141" s="10">
        <v>50</v>
      </c>
      <c r="J141" s="39">
        <f t="shared" si="5"/>
        <v>2.6742000000000004</v>
      </c>
      <c r="K141" s="40">
        <f t="shared" si="2"/>
        <v>0</v>
      </c>
    </row>
    <row r="142" spans="1:11">
      <c r="A142" s="120" t="s">
        <v>636</v>
      </c>
      <c r="B142" s="10" t="s">
        <v>630</v>
      </c>
      <c r="C142" s="10" t="s">
        <v>400</v>
      </c>
      <c r="D142" s="38" t="s">
        <v>637</v>
      </c>
      <c r="E142" s="10" t="s">
        <v>582</v>
      </c>
      <c r="F142" s="104">
        <v>284.85000000000002</v>
      </c>
      <c r="G142" s="10" t="s">
        <v>595</v>
      </c>
      <c r="H142" s="10"/>
      <c r="I142" s="10">
        <v>500</v>
      </c>
      <c r="J142" s="39">
        <f t="shared" si="5"/>
        <v>0.5697000000000001</v>
      </c>
      <c r="K142" s="40">
        <f t="shared" si="2"/>
        <v>0</v>
      </c>
    </row>
    <row r="143" spans="1:11">
      <c r="A143" s="121"/>
      <c r="B143" s="10" t="s">
        <v>638</v>
      </c>
      <c r="C143" s="10" t="s">
        <v>400</v>
      </c>
      <c r="D143" s="38" t="s">
        <v>639</v>
      </c>
      <c r="E143" s="10" t="s">
        <v>640</v>
      </c>
      <c r="F143" s="104">
        <v>176.27</v>
      </c>
      <c r="G143" s="10" t="s">
        <v>270</v>
      </c>
      <c r="H143" s="10"/>
      <c r="I143" s="10">
        <v>325</v>
      </c>
      <c r="J143" s="39">
        <f t="shared" si="5"/>
        <v>0.54236923076923083</v>
      </c>
      <c r="K143" s="40">
        <f t="shared" si="2"/>
        <v>0</v>
      </c>
    </row>
    <row r="144" spans="1:11">
      <c r="A144" s="120" t="s">
        <v>641</v>
      </c>
      <c r="B144" s="10" t="s">
        <v>642</v>
      </c>
      <c r="C144" s="10" t="s">
        <v>298</v>
      </c>
      <c r="D144" s="74" t="s">
        <v>643</v>
      </c>
      <c r="E144" s="10" t="s">
        <v>644</v>
      </c>
      <c r="F144" s="104">
        <v>311</v>
      </c>
      <c r="G144" s="10" t="s">
        <v>270</v>
      </c>
      <c r="H144" s="10"/>
      <c r="I144" s="10">
        <v>1000</v>
      </c>
      <c r="J144" s="41">
        <f t="shared" si="5"/>
        <v>0.311</v>
      </c>
      <c r="K144" s="42">
        <f t="shared" si="2"/>
        <v>0</v>
      </c>
    </row>
    <row r="145" spans="1:11">
      <c r="A145" s="122"/>
      <c r="B145" s="10" t="s">
        <v>645</v>
      </c>
      <c r="C145" s="10" t="s">
        <v>298</v>
      </c>
      <c r="D145" s="74" t="s">
        <v>646</v>
      </c>
      <c r="E145" s="10" t="s">
        <v>626</v>
      </c>
      <c r="F145" s="104">
        <v>154</v>
      </c>
      <c r="G145" s="10" t="s">
        <v>270</v>
      </c>
      <c r="H145" s="10"/>
      <c r="I145" s="10">
        <v>100</v>
      </c>
      <c r="J145" s="39">
        <f t="shared" si="5"/>
        <v>1.54</v>
      </c>
      <c r="K145" s="40">
        <f t="shared" si="2"/>
        <v>0</v>
      </c>
    </row>
    <row r="146" spans="1:11">
      <c r="A146" s="122"/>
      <c r="B146" s="10" t="s">
        <v>647</v>
      </c>
      <c r="C146" s="10" t="s">
        <v>298</v>
      </c>
      <c r="D146" s="38" t="s">
        <v>648</v>
      </c>
      <c r="E146" s="10" t="s">
        <v>644</v>
      </c>
      <c r="F146" s="104">
        <v>87.35</v>
      </c>
      <c r="G146" s="10" t="s">
        <v>270</v>
      </c>
      <c r="H146" s="10"/>
      <c r="I146" s="10">
        <v>100</v>
      </c>
      <c r="J146" s="41">
        <f t="shared" si="5"/>
        <v>0.87349999999999994</v>
      </c>
      <c r="K146" s="42">
        <f t="shared" si="2"/>
        <v>0</v>
      </c>
    </row>
    <row r="147" spans="1:11">
      <c r="A147" s="122"/>
      <c r="B147" s="10" t="s">
        <v>649</v>
      </c>
      <c r="C147" s="10" t="s">
        <v>400</v>
      </c>
      <c r="D147" s="38" t="s">
        <v>650</v>
      </c>
      <c r="E147" s="10" t="s">
        <v>651</v>
      </c>
      <c r="F147" s="104">
        <v>45.84</v>
      </c>
      <c r="G147" s="10" t="s">
        <v>270</v>
      </c>
      <c r="H147" s="10"/>
      <c r="I147" s="10">
        <v>200</v>
      </c>
      <c r="J147" s="41">
        <f t="shared" si="5"/>
        <v>0.22920000000000001</v>
      </c>
      <c r="K147" s="42">
        <f t="shared" si="2"/>
        <v>0</v>
      </c>
    </row>
    <row r="148" spans="1:11">
      <c r="A148" s="121"/>
      <c r="B148" s="10" t="s">
        <v>652</v>
      </c>
      <c r="C148" s="10" t="s">
        <v>400</v>
      </c>
      <c r="D148" s="38" t="s">
        <v>653</v>
      </c>
      <c r="E148" s="10" t="s">
        <v>654</v>
      </c>
      <c r="F148" s="104">
        <v>155.69999999999999</v>
      </c>
      <c r="G148" s="10" t="s">
        <v>270</v>
      </c>
      <c r="H148" s="10"/>
      <c r="I148" s="10">
        <v>100</v>
      </c>
      <c r="J148" s="41">
        <f t="shared" si="5"/>
        <v>1.5569999999999999</v>
      </c>
      <c r="K148" s="42">
        <f t="shared" si="2"/>
        <v>0</v>
      </c>
    </row>
    <row r="149" spans="1:11">
      <c r="A149" s="75"/>
      <c r="B149" s="10" t="s">
        <v>655</v>
      </c>
      <c r="C149" s="10" t="s">
        <v>298</v>
      </c>
      <c r="D149" s="38" t="s">
        <v>656</v>
      </c>
      <c r="E149" s="10" t="s">
        <v>626</v>
      </c>
      <c r="F149" s="104">
        <v>34.549999999999997</v>
      </c>
      <c r="G149" s="10" t="s">
        <v>270</v>
      </c>
      <c r="H149" s="10"/>
      <c r="I149" s="10">
        <v>100</v>
      </c>
      <c r="J149" s="41">
        <f t="shared" si="5"/>
        <v>0.34549999999999997</v>
      </c>
      <c r="K149" s="42">
        <f t="shared" si="2"/>
        <v>0</v>
      </c>
    </row>
    <row r="150" spans="1:11">
      <c r="A150" s="75" t="s">
        <v>657</v>
      </c>
      <c r="B150" s="10" t="s">
        <v>658</v>
      </c>
      <c r="C150" s="10" t="s">
        <v>298</v>
      </c>
      <c r="D150" s="38" t="s">
        <v>646</v>
      </c>
      <c r="E150" s="10" t="s">
        <v>626</v>
      </c>
      <c r="F150" s="104">
        <v>154</v>
      </c>
      <c r="G150" s="10" t="s">
        <v>270</v>
      </c>
      <c r="H150" s="10"/>
      <c r="I150" s="10">
        <v>100</v>
      </c>
      <c r="J150" s="41">
        <f t="shared" si="5"/>
        <v>1.54</v>
      </c>
      <c r="K150" s="42">
        <f t="shared" si="2"/>
        <v>0</v>
      </c>
    </row>
    <row r="151" spans="1:11">
      <c r="A151" s="75"/>
      <c r="B151" s="10" t="s">
        <v>659</v>
      </c>
      <c r="C151" s="10" t="s">
        <v>298</v>
      </c>
      <c r="D151" s="38" t="s">
        <v>660</v>
      </c>
      <c r="E151" s="10" t="s">
        <v>626</v>
      </c>
      <c r="F151" s="104">
        <v>36.200000000000003</v>
      </c>
      <c r="G151" s="10" t="s">
        <v>270</v>
      </c>
      <c r="H151" s="10"/>
      <c r="I151" s="10">
        <v>100</v>
      </c>
      <c r="J151" s="41">
        <f t="shared" si="5"/>
        <v>0.36200000000000004</v>
      </c>
      <c r="K151" s="42">
        <f t="shared" si="2"/>
        <v>0</v>
      </c>
    </row>
    <row r="152" spans="1:11">
      <c r="A152" s="120" t="s">
        <v>661</v>
      </c>
      <c r="B152" s="10" t="s">
        <v>662</v>
      </c>
      <c r="C152" s="10" t="s">
        <v>400</v>
      </c>
      <c r="D152" s="38" t="s">
        <v>663</v>
      </c>
      <c r="E152" s="10" t="s">
        <v>664</v>
      </c>
      <c r="F152" s="104">
        <v>365.16</v>
      </c>
      <c r="G152" s="10" t="s">
        <v>270</v>
      </c>
      <c r="H152" s="10"/>
      <c r="I152" s="10">
        <v>144</v>
      </c>
      <c r="J152" s="39">
        <f t="shared" si="5"/>
        <v>2.5358333333333336</v>
      </c>
      <c r="K152" s="42">
        <f t="shared" si="2"/>
        <v>0</v>
      </c>
    </row>
    <row r="153" spans="1:11">
      <c r="A153" s="121"/>
      <c r="B153" s="10" t="s">
        <v>665</v>
      </c>
      <c r="C153" s="10" t="s">
        <v>400</v>
      </c>
      <c r="D153" s="38" t="s">
        <v>666</v>
      </c>
      <c r="E153" s="10" t="s">
        <v>664</v>
      </c>
      <c r="F153" s="104">
        <v>474.26</v>
      </c>
      <c r="G153" s="10" t="s">
        <v>270</v>
      </c>
      <c r="H153" s="10"/>
      <c r="I153" s="10">
        <v>144</v>
      </c>
      <c r="J153" s="39">
        <f t="shared" si="5"/>
        <v>3.2934722222222224</v>
      </c>
      <c r="K153" s="40">
        <f t="shared" si="2"/>
        <v>0</v>
      </c>
    </row>
    <row r="154" spans="1:11">
      <c r="A154" s="75"/>
      <c r="B154" s="10" t="s">
        <v>358</v>
      </c>
      <c r="C154" s="10" t="s">
        <v>400</v>
      </c>
      <c r="D154" s="38" t="s">
        <v>667</v>
      </c>
      <c r="E154" s="10" t="s">
        <v>668</v>
      </c>
      <c r="F154" s="104">
        <v>157.94</v>
      </c>
      <c r="G154" s="10" t="s">
        <v>270</v>
      </c>
      <c r="H154" s="10"/>
      <c r="I154" s="10">
        <v>125</v>
      </c>
      <c r="J154" s="41">
        <f t="shared" si="5"/>
        <v>1.26352</v>
      </c>
      <c r="K154" s="42">
        <f t="shared" si="2"/>
        <v>0</v>
      </c>
    </row>
    <row r="155" spans="1:11">
      <c r="A155" s="75" t="s">
        <v>669</v>
      </c>
      <c r="B155" s="10" t="s">
        <v>670</v>
      </c>
      <c r="C155" s="10" t="s">
        <v>400</v>
      </c>
      <c r="D155" s="38" t="s">
        <v>671</v>
      </c>
      <c r="E155" s="10" t="s">
        <v>668</v>
      </c>
      <c r="F155" s="104">
        <v>122.3</v>
      </c>
      <c r="G155" s="10" t="s">
        <v>270</v>
      </c>
      <c r="H155" s="10"/>
      <c r="I155" s="10">
        <v>125</v>
      </c>
      <c r="J155" s="39">
        <f t="shared" si="5"/>
        <v>0.97839999999999994</v>
      </c>
      <c r="K155" s="40">
        <f t="shared" si="2"/>
        <v>0</v>
      </c>
    </row>
    <row r="156" spans="1:11">
      <c r="A156" s="75"/>
      <c r="B156" s="10" t="s">
        <v>672</v>
      </c>
      <c r="C156" s="10" t="s">
        <v>400</v>
      </c>
      <c r="D156" s="38" t="s">
        <v>673</v>
      </c>
      <c r="E156" s="10" t="s">
        <v>674</v>
      </c>
      <c r="F156" s="104">
        <v>970.4</v>
      </c>
      <c r="G156" s="10" t="s">
        <v>270</v>
      </c>
      <c r="H156" s="10"/>
      <c r="I156" s="10">
        <v>1000</v>
      </c>
      <c r="J156" s="41">
        <f>F156/I156</f>
        <v>0.97039999999999993</v>
      </c>
      <c r="K156" s="40">
        <f t="shared" si="2"/>
        <v>0</v>
      </c>
    </row>
    <row r="157" spans="1:11">
      <c r="A157" s="75"/>
      <c r="B157" s="10" t="s">
        <v>675</v>
      </c>
      <c r="C157" s="10" t="s">
        <v>400</v>
      </c>
      <c r="D157" s="38" t="s">
        <v>676</v>
      </c>
      <c r="E157" s="10" t="s">
        <v>668</v>
      </c>
      <c r="F157" s="104">
        <v>127.84</v>
      </c>
      <c r="G157" s="10" t="s">
        <v>270</v>
      </c>
      <c r="H157" s="10"/>
      <c r="I157" s="10">
        <v>125</v>
      </c>
      <c r="J157" s="39">
        <f t="shared" si="5"/>
        <v>1.0227200000000001</v>
      </c>
      <c r="K157" s="40">
        <f t="shared" si="2"/>
        <v>0</v>
      </c>
    </row>
    <row r="158" spans="1:11">
      <c r="A158" s="120" t="s">
        <v>677</v>
      </c>
      <c r="B158" s="10" t="s">
        <v>662</v>
      </c>
      <c r="C158" s="10" t="s">
        <v>400</v>
      </c>
      <c r="D158" s="38" t="s">
        <v>678</v>
      </c>
      <c r="E158" s="10" t="s">
        <v>679</v>
      </c>
      <c r="F158" s="104">
        <v>127.39</v>
      </c>
      <c r="G158" s="10" t="s">
        <v>270</v>
      </c>
      <c r="H158" s="10"/>
      <c r="I158" s="10">
        <v>200</v>
      </c>
      <c r="J158" s="41">
        <f t="shared" si="5"/>
        <v>0.63695000000000002</v>
      </c>
      <c r="K158" s="42">
        <f t="shared" si="2"/>
        <v>0</v>
      </c>
    </row>
    <row r="159" spans="1:11">
      <c r="A159" s="122"/>
      <c r="B159" s="10" t="s">
        <v>680</v>
      </c>
      <c r="C159" s="10" t="s">
        <v>400</v>
      </c>
      <c r="D159" s="38" t="s">
        <v>681</v>
      </c>
      <c r="E159" s="10" t="s">
        <v>679</v>
      </c>
      <c r="F159" s="104">
        <v>264.49</v>
      </c>
      <c r="G159" s="10" t="s">
        <v>270</v>
      </c>
      <c r="H159" s="10"/>
      <c r="I159" s="10">
        <v>200</v>
      </c>
      <c r="J159" s="39">
        <f t="shared" si="5"/>
        <v>1.3224500000000001</v>
      </c>
      <c r="K159" s="40">
        <f t="shared" si="2"/>
        <v>0</v>
      </c>
    </row>
    <row r="160" spans="1:11">
      <c r="A160" s="120" t="s">
        <v>682</v>
      </c>
      <c r="B160" s="10" t="s">
        <v>683</v>
      </c>
      <c r="C160" s="10" t="s">
        <v>400</v>
      </c>
      <c r="D160" s="38" t="s">
        <v>684</v>
      </c>
      <c r="E160" s="10" t="s">
        <v>674</v>
      </c>
      <c r="F160" s="104">
        <v>58.26</v>
      </c>
      <c r="G160" s="10" t="s">
        <v>270</v>
      </c>
      <c r="H160" s="10"/>
      <c r="I160" s="10">
        <v>1000</v>
      </c>
      <c r="J160" s="39">
        <f t="shared" si="5"/>
        <v>5.8259999999999999E-2</v>
      </c>
      <c r="K160" s="40">
        <f t="shared" si="2"/>
        <v>0</v>
      </c>
    </row>
    <row r="161" spans="1:11">
      <c r="A161" s="122"/>
      <c r="B161" s="10" t="s">
        <v>685</v>
      </c>
      <c r="C161" s="10" t="s">
        <v>400</v>
      </c>
      <c r="D161" s="38" t="s">
        <v>686</v>
      </c>
      <c r="E161" s="10" t="s">
        <v>674</v>
      </c>
      <c r="F161" s="104">
        <v>37.32</v>
      </c>
      <c r="G161" s="10" t="s">
        <v>270</v>
      </c>
      <c r="H161" s="10"/>
      <c r="I161" s="10">
        <v>1000</v>
      </c>
      <c r="J161" s="41">
        <f t="shared" si="5"/>
        <v>3.7319999999999999E-2</v>
      </c>
      <c r="K161" s="42">
        <f t="shared" si="2"/>
        <v>0</v>
      </c>
    </row>
    <row r="162" spans="1:11">
      <c r="A162" s="122"/>
      <c r="B162" s="10" t="s">
        <v>662</v>
      </c>
      <c r="C162" s="10" t="s">
        <v>400</v>
      </c>
      <c r="D162" s="38" t="s">
        <v>687</v>
      </c>
      <c r="E162" s="10" t="s">
        <v>674</v>
      </c>
      <c r="F162" s="104">
        <v>42.25</v>
      </c>
      <c r="G162" s="10" t="s">
        <v>270</v>
      </c>
      <c r="H162" s="10"/>
      <c r="I162" s="10">
        <v>1000</v>
      </c>
      <c r="J162" s="39">
        <f t="shared" si="5"/>
        <v>4.2250000000000003E-2</v>
      </c>
      <c r="K162" s="40">
        <f t="shared" si="2"/>
        <v>0</v>
      </c>
    </row>
    <row r="163" spans="1:11">
      <c r="A163" s="122"/>
      <c r="B163" s="10" t="s">
        <v>672</v>
      </c>
      <c r="C163" s="10" t="s">
        <v>400</v>
      </c>
      <c r="D163" s="38" t="s">
        <v>688</v>
      </c>
      <c r="E163" s="10" t="s">
        <v>674</v>
      </c>
      <c r="F163" s="104">
        <v>658.04</v>
      </c>
      <c r="G163" s="10" t="s">
        <v>270</v>
      </c>
      <c r="H163" s="10"/>
      <c r="I163" s="10">
        <v>1000</v>
      </c>
      <c r="J163" s="41">
        <f t="shared" si="5"/>
        <v>0.65803999999999996</v>
      </c>
      <c r="K163" s="40">
        <f t="shared" si="2"/>
        <v>0</v>
      </c>
    </row>
    <row r="164" spans="1:11">
      <c r="A164" s="122"/>
      <c r="B164" s="10" t="s">
        <v>680</v>
      </c>
      <c r="C164" s="10" t="s">
        <v>400</v>
      </c>
      <c r="D164" s="38" t="s">
        <v>689</v>
      </c>
      <c r="E164" s="10" t="s">
        <v>674</v>
      </c>
      <c r="F164" s="104">
        <v>62.64</v>
      </c>
      <c r="G164" s="10" t="s">
        <v>270</v>
      </c>
      <c r="H164" s="10"/>
      <c r="I164" s="10">
        <v>1000</v>
      </c>
      <c r="J164" s="41">
        <f t="shared" si="5"/>
        <v>6.2640000000000001E-2</v>
      </c>
      <c r="K164" s="42">
        <f t="shared" si="2"/>
        <v>0</v>
      </c>
    </row>
    <row r="165" spans="1:11">
      <c r="A165" s="122"/>
      <c r="B165" s="10" t="s">
        <v>665</v>
      </c>
      <c r="C165" s="10" t="s">
        <v>400</v>
      </c>
      <c r="D165" s="38" t="s">
        <v>690</v>
      </c>
      <c r="E165" s="10" t="s">
        <v>674</v>
      </c>
      <c r="F165" s="104">
        <v>64.67</v>
      </c>
      <c r="G165" s="10" t="s">
        <v>270</v>
      </c>
      <c r="H165" s="10"/>
      <c r="I165" s="10">
        <v>1000</v>
      </c>
      <c r="J165" s="39">
        <f t="shared" si="5"/>
        <v>6.4670000000000005E-2</v>
      </c>
      <c r="K165" s="40">
        <f t="shared" si="2"/>
        <v>0</v>
      </c>
    </row>
    <row r="166" spans="1:11">
      <c r="A166" s="121"/>
      <c r="B166" s="10" t="s">
        <v>691</v>
      </c>
      <c r="C166" s="10" t="s">
        <v>400</v>
      </c>
      <c r="D166" s="38" t="s">
        <v>692</v>
      </c>
      <c r="E166" s="10" t="s">
        <v>674</v>
      </c>
      <c r="F166" s="104">
        <v>69.67</v>
      </c>
      <c r="G166" s="10" t="s">
        <v>270</v>
      </c>
      <c r="H166" s="10"/>
      <c r="I166" s="10">
        <v>1000</v>
      </c>
      <c r="J166" s="41">
        <f t="shared" si="5"/>
        <v>6.9669999999999996E-2</v>
      </c>
      <c r="K166" s="42">
        <f t="shared" si="2"/>
        <v>0</v>
      </c>
    </row>
    <row r="167" spans="1:11">
      <c r="A167" s="75" t="s">
        <v>693</v>
      </c>
      <c r="B167" s="10" t="s">
        <v>685</v>
      </c>
      <c r="C167" s="10" t="s">
        <v>400</v>
      </c>
      <c r="D167" s="38" t="s">
        <v>694</v>
      </c>
      <c r="E167" s="10" t="s">
        <v>695</v>
      </c>
      <c r="F167" s="104">
        <v>113.88</v>
      </c>
      <c r="G167" s="10" t="s">
        <v>270</v>
      </c>
      <c r="H167" s="10"/>
      <c r="I167" s="10">
        <v>500</v>
      </c>
      <c r="J167" s="41">
        <f t="shared" si="5"/>
        <v>0.22775999999999999</v>
      </c>
      <c r="K167" s="42">
        <f t="shared" si="2"/>
        <v>0</v>
      </c>
    </row>
    <row r="168" spans="1:11">
      <c r="A168" s="120" t="s">
        <v>696</v>
      </c>
      <c r="B168" s="10" t="s">
        <v>697</v>
      </c>
      <c r="C168" s="10" t="s">
        <v>400</v>
      </c>
      <c r="D168" s="38" t="s">
        <v>698</v>
      </c>
      <c r="E168" s="10" t="s">
        <v>695</v>
      </c>
      <c r="F168" s="104">
        <v>145.05000000000001</v>
      </c>
      <c r="G168" s="10" t="s">
        <v>270</v>
      </c>
      <c r="H168" s="10"/>
      <c r="I168" s="10">
        <v>500</v>
      </c>
      <c r="J168" s="39">
        <f t="shared" si="5"/>
        <v>0.29010000000000002</v>
      </c>
      <c r="K168" s="40">
        <f t="shared" si="2"/>
        <v>0</v>
      </c>
    </row>
    <row r="169" spans="1:11">
      <c r="A169" s="121"/>
      <c r="B169" s="10" t="s">
        <v>699</v>
      </c>
      <c r="C169" s="10" t="s">
        <v>400</v>
      </c>
      <c r="D169" s="38" t="s">
        <v>700</v>
      </c>
      <c r="E169" s="10" t="s">
        <v>695</v>
      </c>
      <c r="F169" s="104">
        <v>174</v>
      </c>
      <c r="G169" s="10" t="s">
        <v>270</v>
      </c>
      <c r="H169" s="10"/>
      <c r="I169" s="10">
        <v>500</v>
      </c>
      <c r="J169" s="41">
        <f t="shared" si="5"/>
        <v>0.34799999999999998</v>
      </c>
      <c r="K169" s="42">
        <f t="shared" si="2"/>
        <v>0</v>
      </c>
    </row>
    <row r="170" spans="1:11">
      <c r="A170" s="55" t="s">
        <v>701</v>
      </c>
      <c r="B170" s="55" t="s">
        <v>255</v>
      </c>
      <c r="C170" s="55"/>
      <c r="D170" s="56" t="s">
        <v>257</v>
      </c>
      <c r="E170" s="55" t="s">
        <v>258</v>
      </c>
      <c r="F170" s="57" t="s">
        <v>259</v>
      </c>
      <c r="G170" s="55" t="s">
        <v>260</v>
      </c>
      <c r="H170" s="55" t="s">
        <v>261</v>
      </c>
      <c r="I170" s="55"/>
      <c r="J170" s="55" t="s">
        <v>262</v>
      </c>
      <c r="K170" s="55" t="s">
        <v>66</v>
      </c>
    </row>
    <row r="171" spans="1:11">
      <c r="A171" s="46" t="s">
        <v>702</v>
      </c>
      <c r="B171" s="10"/>
      <c r="C171" s="10" t="s">
        <v>703</v>
      </c>
      <c r="D171" s="38" t="s">
        <v>704</v>
      </c>
      <c r="E171" s="10" t="s">
        <v>626</v>
      </c>
      <c r="F171" s="104">
        <v>1820</v>
      </c>
      <c r="G171" s="10" t="s">
        <v>270</v>
      </c>
      <c r="H171" s="10"/>
      <c r="I171" s="10">
        <v>100</v>
      </c>
      <c r="J171" s="39">
        <f t="shared" ref="J171:J180" si="6">F171/I171</f>
        <v>18.2</v>
      </c>
      <c r="K171" s="42">
        <f t="shared" si="2"/>
        <v>0</v>
      </c>
    </row>
    <row r="172" spans="1:11">
      <c r="A172" s="120" t="s">
        <v>705</v>
      </c>
      <c r="B172" s="10" t="s">
        <v>706</v>
      </c>
      <c r="C172" s="10" t="s">
        <v>411</v>
      </c>
      <c r="D172" s="38" t="s">
        <v>707</v>
      </c>
      <c r="E172" s="10" t="s">
        <v>708</v>
      </c>
      <c r="F172" s="104">
        <v>143.15</v>
      </c>
      <c r="G172" s="10" t="s">
        <v>270</v>
      </c>
      <c r="H172" s="10"/>
      <c r="I172" s="10">
        <v>100</v>
      </c>
      <c r="J172" s="39">
        <f t="shared" si="6"/>
        <v>1.4315</v>
      </c>
      <c r="K172" s="42">
        <f t="shared" si="2"/>
        <v>0</v>
      </c>
    </row>
    <row r="173" spans="1:11">
      <c r="A173" s="122"/>
      <c r="B173" s="10" t="s">
        <v>709</v>
      </c>
      <c r="C173" s="10" t="s">
        <v>411</v>
      </c>
      <c r="D173" s="38" t="s">
        <v>710</v>
      </c>
      <c r="E173" s="10" t="s">
        <v>708</v>
      </c>
      <c r="F173" s="104">
        <v>131.21</v>
      </c>
      <c r="G173" s="10" t="s">
        <v>270</v>
      </c>
      <c r="H173" s="10"/>
      <c r="I173" s="10">
        <v>100</v>
      </c>
      <c r="J173" s="39">
        <f t="shared" si="6"/>
        <v>1.3121</v>
      </c>
      <c r="K173" s="42">
        <f t="shared" si="2"/>
        <v>0</v>
      </c>
    </row>
    <row r="174" spans="1:11">
      <c r="A174" s="122"/>
      <c r="B174" s="10" t="s">
        <v>711</v>
      </c>
      <c r="C174" s="10" t="s">
        <v>411</v>
      </c>
      <c r="D174" s="38" t="s">
        <v>712</v>
      </c>
      <c r="E174" s="10" t="s">
        <v>708</v>
      </c>
      <c r="F174" s="104">
        <v>143.15</v>
      </c>
      <c r="G174" s="10" t="s">
        <v>270</v>
      </c>
      <c r="H174" s="10"/>
      <c r="I174" s="10">
        <v>100</v>
      </c>
      <c r="J174" s="39">
        <f t="shared" si="6"/>
        <v>1.4315</v>
      </c>
      <c r="K174" s="42">
        <f t="shared" si="2"/>
        <v>0</v>
      </c>
    </row>
    <row r="175" spans="1:11">
      <c r="A175" s="122"/>
      <c r="B175" s="10" t="s">
        <v>352</v>
      </c>
      <c r="C175" s="10" t="s">
        <v>411</v>
      </c>
      <c r="D175" s="38" t="s">
        <v>713</v>
      </c>
      <c r="E175" s="10" t="s">
        <v>708</v>
      </c>
      <c r="F175" s="104">
        <v>138.06</v>
      </c>
      <c r="G175" s="10" t="s">
        <v>270</v>
      </c>
      <c r="H175" s="10"/>
      <c r="I175" s="10">
        <v>100</v>
      </c>
      <c r="J175" s="39">
        <f t="shared" si="6"/>
        <v>1.3806</v>
      </c>
      <c r="K175" s="42">
        <f t="shared" si="2"/>
        <v>0</v>
      </c>
    </row>
    <row r="176" spans="1:11">
      <c r="A176" s="122"/>
      <c r="B176" s="10" t="s">
        <v>714</v>
      </c>
      <c r="C176" s="10" t="s">
        <v>411</v>
      </c>
      <c r="D176" s="38" t="s">
        <v>715</v>
      </c>
      <c r="E176" s="10" t="s">
        <v>708</v>
      </c>
      <c r="F176" s="104">
        <v>143.15</v>
      </c>
      <c r="G176" s="10" t="s">
        <v>270</v>
      </c>
      <c r="H176" s="10"/>
      <c r="I176" s="10">
        <v>100</v>
      </c>
      <c r="J176" s="39">
        <f t="shared" si="6"/>
        <v>1.4315</v>
      </c>
      <c r="K176" s="42">
        <f t="shared" si="2"/>
        <v>0</v>
      </c>
    </row>
    <row r="177" spans="1:11">
      <c r="A177" s="122"/>
      <c r="B177" s="10" t="s">
        <v>358</v>
      </c>
      <c r="C177" s="10" t="s">
        <v>411</v>
      </c>
      <c r="D177" s="38" t="s">
        <v>716</v>
      </c>
      <c r="E177" s="10" t="s">
        <v>708</v>
      </c>
      <c r="F177" s="104">
        <v>143.15</v>
      </c>
      <c r="G177" s="10" t="s">
        <v>270</v>
      </c>
      <c r="H177" s="10"/>
      <c r="I177" s="10">
        <v>100</v>
      </c>
      <c r="J177" s="39">
        <f t="shared" si="6"/>
        <v>1.4315</v>
      </c>
      <c r="K177" s="42">
        <f t="shared" si="2"/>
        <v>0</v>
      </c>
    </row>
    <row r="178" spans="1:11">
      <c r="A178" s="122"/>
      <c r="B178" s="10" t="s">
        <v>670</v>
      </c>
      <c r="C178" s="10" t="s">
        <v>411</v>
      </c>
      <c r="D178" s="38" t="s">
        <v>717</v>
      </c>
      <c r="E178" s="10" t="s">
        <v>708</v>
      </c>
      <c r="F178" s="104">
        <v>137.69999999999999</v>
      </c>
      <c r="G178" s="10" t="s">
        <v>270</v>
      </c>
      <c r="H178" s="10"/>
      <c r="I178" s="10">
        <v>100</v>
      </c>
      <c r="J178" s="39">
        <f t="shared" si="6"/>
        <v>1.3769999999999998</v>
      </c>
      <c r="K178" s="42">
        <f t="shared" si="2"/>
        <v>0</v>
      </c>
    </row>
    <row r="179" spans="1:11">
      <c r="A179" s="122"/>
      <c r="B179" s="10" t="s">
        <v>604</v>
      </c>
      <c r="C179" s="10" t="s">
        <v>411</v>
      </c>
      <c r="D179" s="38" t="s">
        <v>718</v>
      </c>
      <c r="E179" s="10" t="s">
        <v>708</v>
      </c>
      <c r="F179" s="104">
        <v>179.75</v>
      </c>
      <c r="G179" s="10" t="s">
        <v>270</v>
      </c>
      <c r="H179" s="10"/>
      <c r="I179" s="10">
        <v>100</v>
      </c>
      <c r="J179" s="39">
        <f t="shared" si="6"/>
        <v>1.7975000000000001</v>
      </c>
      <c r="K179" s="42">
        <f t="shared" si="2"/>
        <v>0</v>
      </c>
    </row>
    <row r="180" spans="1:11">
      <c r="A180" s="121"/>
      <c r="B180" s="10" t="s">
        <v>699</v>
      </c>
      <c r="C180" s="10" t="s">
        <v>411</v>
      </c>
      <c r="D180" s="38" t="s">
        <v>719</v>
      </c>
      <c r="E180" s="10" t="s">
        <v>708</v>
      </c>
      <c r="F180" s="104">
        <v>166.62</v>
      </c>
      <c r="G180" s="10" t="s">
        <v>270</v>
      </c>
      <c r="H180" s="10"/>
      <c r="I180" s="10">
        <v>100</v>
      </c>
      <c r="J180" s="39">
        <f t="shared" si="6"/>
        <v>1.6662000000000001</v>
      </c>
      <c r="K180" s="42">
        <f t="shared" si="2"/>
        <v>0</v>
      </c>
    </row>
    <row r="181" spans="1:11">
      <c r="A181" s="120" t="s">
        <v>720</v>
      </c>
      <c r="B181" s="10" t="s">
        <v>721</v>
      </c>
      <c r="C181" s="10" t="s">
        <v>411</v>
      </c>
      <c r="D181" s="68" t="s">
        <v>722</v>
      </c>
      <c r="E181" s="10" t="s">
        <v>651</v>
      </c>
      <c r="F181" s="104">
        <v>66.2</v>
      </c>
      <c r="G181" s="10" t="s">
        <v>270</v>
      </c>
      <c r="H181" s="10"/>
      <c r="I181" s="10">
        <v>200</v>
      </c>
      <c r="J181" s="41">
        <f t="shared" si="5"/>
        <v>0.33100000000000002</v>
      </c>
      <c r="K181" s="42">
        <f t="shared" si="2"/>
        <v>0</v>
      </c>
    </row>
    <row r="182" spans="1:11">
      <c r="A182" s="122"/>
      <c r="B182" s="10" t="s">
        <v>723</v>
      </c>
      <c r="C182" s="10" t="s">
        <v>411</v>
      </c>
      <c r="D182" s="38" t="s">
        <v>724</v>
      </c>
      <c r="E182" s="10" t="s">
        <v>725</v>
      </c>
      <c r="F182" s="104">
        <v>24.59</v>
      </c>
      <c r="G182" s="10" t="s">
        <v>270</v>
      </c>
      <c r="H182" s="10"/>
      <c r="I182" s="10">
        <v>200</v>
      </c>
      <c r="J182" s="39">
        <f t="shared" si="5"/>
        <v>0.12295</v>
      </c>
      <c r="K182" s="40">
        <f t="shared" si="2"/>
        <v>0</v>
      </c>
    </row>
    <row r="183" spans="1:11">
      <c r="A183" s="122"/>
      <c r="B183" s="10" t="s">
        <v>726</v>
      </c>
      <c r="C183" s="10" t="s">
        <v>411</v>
      </c>
      <c r="D183" s="38" t="s">
        <v>727</v>
      </c>
      <c r="E183" s="10" t="s">
        <v>728</v>
      </c>
      <c r="F183" s="104">
        <v>20.07</v>
      </c>
      <c r="G183" s="10" t="s">
        <v>270</v>
      </c>
      <c r="H183" s="10"/>
      <c r="I183" s="10">
        <v>125</v>
      </c>
      <c r="J183" s="41">
        <f t="shared" si="5"/>
        <v>0.16056000000000001</v>
      </c>
      <c r="K183" s="42">
        <f t="shared" si="2"/>
        <v>0</v>
      </c>
    </row>
    <row r="184" spans="1:11">
      <c r="A184" s="120" t="s">
        <v>729</v>
      </c>
      <c r="B184" s="10" t="s">
        <v>730</v>
      </c>
      <c r="C184" s="10" t="s">
        <v>411</v>
      </c>
      <c r="D184" s="38" t="s">
        <v>731</v>
      </c>
      <c r="E184" s="10" t="s">
        <v>732</v>
      </c>
      <c r="F184" s="104">
        <v>68.319999999999993</v>
      </c>
      <c r="G184" s="10" t="s">
        <v>270</v>
      </c>
      <c r="H184" s="10"/>
      <c r="I184" s="10">
        <v>1440</v>
      </c>
      <c r="J184" s="41">
        <f t="shared" si="5"/>
        <v>4.7444444444444442E-2</v>
      </c>
      <c r="K184" s="42">
        <f t="shared" si="2"/>
        <v>0</v>
      </c>
    </row>
    <row r="185" spans="1:11">
      <c r="A185" s="121"/>
      <c r="B185" s="10" t="s">
        <v>733</v>
      </c>
      <c r="C185" s="10" t="s">
        <v>411</v>
      </c>
      <c r="D185" s="38" t="s">
        <v>734</v>
      </c>
      <c r="E185" s="10" t="s">
        <v>732</v>
      </c>
      <c r="F185" s="104">
        <v>71.680000000000007</v>
      </c>
      <c r="G185" s="10" t="s">
        <v>270</v>
      </c>
      <c r="H185" s="10"/>
      <c r="I185" s="10">
        <v>1440</v>
      </c>
      <c r="J185" s="39">
        <f t="shared" si="5"/>
        <v>4.9777777777777782E-2</v>
      </c>
      <c r="K185" s="40">
        <f t="shared" si="2"/>
        <v>0</v>
      </c>
    </row>
    <row r="186" spans="1:11">
      <c r="A186" s="120" t="s">
        <v>735</v>
      </c>
      <c r="B186" s="10" t="s">
        <v>352</v>
      </c>
      <c r="C186" s="10" t="s">
        <v>411</v>
      </c>
      <c r="D186" s="26" t="s">
        <v>736</v>
      </c>
      <c r="E186" s="10" t="s">
        <v>674</v>
      </c>
      <c r="F186" s="104">
        <v>80.84</v>
      </c>
      <c r="G186" s="10" t="s">
        <v>270</v>
      </c>
      <c r="H186" s="10"/>
      <c r="I186" s="10">
        <v>1000</v>
      </c>
      <c r="J186" s="41">
        <f t="shared" si="5"/>
        <v>8.0840000000000009E-2</v>
      </c>
      <c r="K186" s="42">
        <f t="shared" si="2"/>
        <v>0</v>
      </c>
    </row>
    <row r="187" spans="1:11">
      <c r="A187" s="122"/>
      <c r="B187" s="10" t="s">
        <v>358</v>
      </c>
      <c r="C187" s="10" t="s">
        <v>411</v>
      </c>
      <c r="D187" s="38" t="s">
        <v>737</v>
      </c>
      <c r="E187" s="10" t="s">
        <v>695</v>
      </c>
      <c r="F187" s="104">
        <v>67.3</v>
      </c>
      <c r="G187" s="10" t="s">
        <v>270</v>
      </c>
      <c r="H187" s="10"/>
      <c r="I187" s="10">
        <v>500</v>
      </c>
      <c r="J187" s="39">
        <f t="shared" si="5"/>
        <v>0.1346</v>
      </c>
      <c r="K187" s="40">
        <f t="shared" si="2"/>
        <v>0</v>
      </c>
    </row>
    <row r="188" spans="1:11">
      <c r="A188" s="122"/>
      <c r="B188" s="10" t="s">
        <v>670</v>
      </c>
      <c r="C188" s="10" t="s">
        <v>411</v>
      </c>
      <c r="D188" s="38" t="s">
        <v>738</v>
      </c>
      <c r="E188" s="10" t="s">
        <v>695</v>
      </c>
      <c r="F188" s="104">
        <v>73.19</v>
      </c>
      <c r="G188" s="10" t="s">
        <v>270</v>
      </c>
      <c r="H188" s="10"/>
      <c r="I188" s="10">
        <v>500</v>
      </c>
      <c r="J188" s="41">
        <f t="shared" si="5"/>
        <v>0.14637999999999998</v>
      </c>
      <c r="K188" s="42">
        <f t="shared" si="2"/>
        <v>0</v>
      </c>
    </row>
    <row r="189" spans="1:11">
      <c r="A189" s="121"/>
      <c r="B189" s="10" t="s">
        <v>604</v>
      </c>
      <c r="C189" s="10" t="s">
        <v>411</v>
      </c>
      <c r="D189" s="38" t="s">
        <v>739</v>
      </c>
      <c r="E189" s="10" t="s">
        <v>679</v>
      </c>
      <c r="F189" s="104">
        <v>75.48</v>
      </c>
      <c r="G189" s="10" t="s">
        <v>270</v>
      </c>
      <c r="H189" s="10"/>
      <c r="I189" s="10">
        <v>200</v>
      </c>
      <c r="J189" s="39">
        <f t="shared" si="5"/>
        <v>0.37740000000000001</v>
      </c>
      <c r="K189" s="40">
        <f t="shared" si="2"/>
        <v>0</v>
      </c>
    </row>
    <row r="190" spans="1:11">
      <c r="A190" s="120" t="s">
        <v>740</v>
      </c>
      <c r="B190" s="10" t="s">
        <v>358</v>
      </c>
      <c r="C190" s="10" t="s">
        <v>411</v>
      </c>
      <c r="D190" s="38" t="s">
        <v>741</v>
      </c>
      <c r="E190" s="10" t="s">
        <v>695</v>
      </c>
      <c r="F190" s="104">
        <v>144.86000000000001</v>
      </c>
      <c r="G190" s="10" t="s">
        <v>270</v>
      </c>
      <c r="H190" s="10"/>
      <c r="I190" s="10">
        <v>500</v>
      </c>
      <c r="J190" s="41">
        <f t="shared" si="5"/>
        <v>0.28972000000000003</v>
      </c>
      <c r="K190" s="40">
        <f t="shared" si="2"/>
        <v>0</v>
      </c>
    </row>
    <row r="191" spans="1:11">
      <c r="A191" s="122"/>
      <c r="B191" s="10" t="s">
        <v>670</v>
      </c>
      <c r="C191" s="10" t="s">
        <v>411</v>
      </c>
      <c r="D191" s="38" t="s">
        <v>742</v>
      </c>
      <c r="E191" s="10" t="s">
        <v>695</v>
      </c>
      <c r="F191" s="104">
        <v>164.82</v>
      </c>
      <c r="G191" s="10" t="s">
        <v>270</v>
      </c>
      <c r="H191" s="10"/>
      <c r="I191" s="10">
        <v>500</v>
      </c>
      <c r="J191" s="39">
        <f t="shared" si="5"/>
        <v>0.32963999999999999</v>
      </c>
      <c r="K191" s="40">
        <f t="shared" ref="K191:K215" si="7">H191*J191</f>
        <v>0</v>
      </c>
    </row>
    <row r="192" spans="1:11">
      <c r="A192" s="121"/>
      <c r="B192" s="10" t="s">
        <v>604</v>
      </c>
      <c r="C192" s="10" t="s">
        <v>411</v>
      </c>
      <c r="D192" s="38" t="s">
        <v>743</v>
      </c>
      <c r="E192" s="43" t="s">
        <v>744</v>
      </c>
      <c r="F192" s="104">
        <v>359.6</v>
      </c>
      <c r="G192" s="10" t="s">
        <v>270</v>
      </c>
      <c r="H192" s="10"/>
      <c r="I192" s="10">
        <v>12</v>
      </c>
      <c r="J192" s="41">
        <f t="shared" si="5"/>
        <v>29.966666666666669</v>
      </c>
      <c r="K192" s="40">
        <f t="shared" si="7"/>
        <v>0</v>
      </c>
    </row>
    <row r="193" spans="1:12">
      <c r="A193" s="75"/>
      <c r="B193" s="10" t="s">
        <v>745</v>
      </c>
      <c r="C193" s="10" t="s">
        <v>432</v>
      </c>
      <c r="D193" s="38" t="s">
        <v>746</v>
      </c>
      <c r="E193" s="10">
        <v>960</v>
      </c>
      <c r="F193" s="104">
        <v>26.45</v>
      </c>
      <c r="G193" s="10" t="s">
        <v>747</v>
      </c>
      <c r="H193" s="10"/>
      <c r="I193" s="10">
        <v>10</v>
      </c>
      <c r="J193" s="39">
        <f t="shared" si="5"/>
        <v>2.645</v>
      </c>
      <c r="K193" s="40">
        <f t="shared" si="7"/>
        <v>0</v>
      </c>
    </row>
    <row r="194" spans="1:12">
      <c r="A194" s="75"/>
      <c r="B194" s="10" t="s">
        <v>748</v>
      </c>
      <c r="C194" s="10" t="s">
        <v>432</v>
      </c>
      <c r="D194" s="38" t="s">
        <v>749</v>
      </c>
      <c r="E194" s="10">
        <v>960</v>
      </c>
      <c r="F194" s="104">
        <v>27.83</v>
      </c>
      <c r="G194" s="10" t="s">
        <v>747</v>
      </c>
      <c r="H194" s="10"/>
      <c r="I194" s="10">
        <v>10</v>
      </c>
      <c r="J194" s="39">
        <f t="shared" si="5"/>
        <v>2.7829999999999999</v>
      </c>
      <c r="K194" s="40">
        <f t="shared" si="7"/>
        <v>0</v>
      </c>
    </row>
    <row r="195" spans="1:12">
      <c r="A195" s="75"/>
      <c r="B195" s="10" t="s">
        <v>750</v>
      </c>
      <c r="C195" s="10" t="s">
        <v>432</v>
      </c>
      <c r="D195" s="38" t="s">
        <v>751</v>
      </c>
      <c r="E195" s="10">
        <v>960</v>
      </c>
      <c r="F195" s="104">
        <v>35.44</v>
      </c>
      <c r="G195" s="10" t="s">
        <v>747</v>
      </c>
      <c r="H195" s="10"/>
      <c r="I195" s="10">
        <v>10</v>
      </c>
      <c r="J195" s="39">
        <f t="shared" si="5"/>
        <v>3.5439999999999996</v>
      </c>
      <c r="K195" s="40">
        <f t="shared" si="7"/>
        <v>0</v>
      </c>
    </row>
    <row r="196" spans="1:12">
      <c r="A196" s="75"/>
      <c r="B196" s="10" t="s">
        <v>752</v>
      </c>
      <c r="C196" s="10" t="s">
        <v>432</v>
      </c>
      <c r="D196" s="38" t="s">
        <v>753</v>
      </c>
      <c r="E196" s="10">
        <v>960</v>
      </c>
      <c r="F196" s="104">
        <v>26.31</v>
      </c>
      <c r="G196" s="10" t="s">
        <v>747</v>
      </c>
      <c r="H196" s="10"/>
      <c r="I196" s="10">
        <v>10</v>
      </c>
      <c r="J196" s="39">
        <f t="shared" si="5"/>
        <v>2.6309999999999998</v>
      </c>
      <c r="K196" s="40">
        <f t="shared" si="7"/>
        <v>0</v>
      </c>
    </row>
    <row r="197" spans="1:12">
      <c r="A197" s="75"/>
      <c r="B197" s="10" t="s">
        <v>754</v>
      </c>
      <c r="C197" s="10" t="s">
        <v>432</v>
      </c>
      <c r="D197" s="38" t="s">
        <v>755</v>
      </c>
      <c r="E197" s="10">
        <v>960</v>
      </c>
      <c r="F197" s="104">
        <v>24.29</v>
      </c>
      <c r="G197" s="10" t="s">
        <v>747</v>
      </c>
      <c r="H197" s="10"/>
      <c r="I197" s="10">
        <v>10</v>
      </c>
      <c r="J197" s="39">
        <f t="shared" si="5"/>
        <v>2.4289999999999998</v>
      </c>
      <c r="K197" s="40">
        <f t="shared" si="7"/>
        <v>0</v>
      </c>
    </row>
    <row r="198" spans="1:12">
      <c r="A198" s="75"/>
      <c r="B198" s="10" t="s">
        <v>756</v>
      </c>
      <c r="C198" s="10" t="s">
        <v>432</v>
      </c>
      <c r="D198" s="38" t="s">
        <v>757</v>
      </c>
      <c r="E198" s="10">
        <v>960</v>
      </c>
      <c r="F198" s="104">
        <v>33.520000000000003</v>
      </c>
      <c r="G198" s="10" t="s">
        <v>747</v>
      </c>
      <c r="H198" s="10"/>
      <c r="I198" s="10">
        <v>10</v>
      </c>
      <c r="J198" s="39">
        <f t="shared" si="5"/>
        <v>3.3520000000000003</v>
      </c>
      <c r="K198" s="40">
        <f t="shared" si="7"/>
        <v>0</v>
      </c>
    </row>
    <row r="199" spans="1:12">
      <c r="A199" s="75"/>
      <c r="B199" s="10" t="s">
        <v>758</v>
      </c>
      <c r="C199" s="10" t="s">
        <v>432</v>
      </c>
      <c r="D199" s="38" t="s">
        <v>759</v>
      </c>
      <c r="E199" s="10">
        <v>960</v>
      </c>
      <c r="F199" s="104">
        <v>46.04</v>
      </c>
      <c r="G199" s="10" t="s">
        <v>747</v>
      </c>
      <c r="H199" s="10"/>
      <c r="I199" s="10">
        <v>10</v>
      </c>
      <c r="J199" s="39">
        <f t="shared" si="5"/>
        <v>4.6040000000000001</v>
      </c>
      <c r="K199" s="40">
        <f t="shared" si="7"/>
        <v>0</v>
      </c>
    </row>
    <row r="200" spans="1:12">
      <c r="A200" s="75"/>
      <c r="B200" s="10" t="s">
        <v>760</v>
      </c>
      <c r="C200" s="10" t="s">
        <v>432</v>
      </c>
      <c r="D200" s="38" t="s">
        <v>761</v>
      </c>
      <c r="E200" s="10">
        <v>960</v>
      </c>
      <c r="F200" s="104">
        <v>47.1</v>
      </c>
      <c r="G200" s="10" t="s">
        <v>747</v>
      </c>
      <c r="H200" s="10"/>
      <c r="I200" s="10">
        <v>10</v>
      </c>
      <c r="J200" s="39">
        <f t="shared" si="5"/>
        <v>4.71</v>
      </c>
      <c r="K200" s="40">
        <f t="shared" si="7"/>
        <v>0</v>
      </c>
    </row>
    <row r="201" spans="1:12">
      <c r="A201" s="75"/>
      <c r="B201" s="10" t="s">
        <v>762</v>
      </c>
      <c r="C201" s="10" t="s">
        <v>432</v>
      </c>
      <c r="D201" s="38" t="s">
        <v>763</v>
      </c>
      <c r="E201" s="10">
        <v>960</v>
      </c>
      <c r="F201" s="104">
        <v>46.51</v>
      </c>
      <c r="G201" s="10" t="s">
        <v>747</v>
      </c>
      <c r="H201" s="10"/>
      <c r="I201" s="10">
        <v>10</v>
      </c>
      <c r="J201" s="39">
        <f t="shared" si="5"/>
        <v>4.6509999999999998</v>
      </c>
      <c r="K201" s="40">
        <f t="shared" si="7"/>
        <v>0</v>
      </c>
    </row>
    <row r="202" spans="1:12">
      <c r="A202" s="75"/>
      <c r="B202" s="10" t="s">
        <v>764</v>
      </c>
      <c r="C202" s="10" t="s">
        <v>432</v>
      </c>
      <c r="D202" s="38" t="s">
        <v>765</v>
      </c>
      <c r="E202" s="10">
        <v>960</v>
      </c>
      <c r="F202" s="104">
        <v>46.51</v>
      </c>
      <c r="G202" s="10" t="s">
        <v>747</v>
      </c>
      <c r="H202" s="10"/>
      <c r="I202" s="10">
        <v>10</v>
      </c>
      <c r="J202" s="39">
        <f t="shared" si="5"/>
        <v>4.6509999999999998</v>
      </c>
      <c r="K202" s="40">
        <f t="shared" si="7"/>
        <v>0</v>
      </c>
    </row>
    <row r="203" spans="1:12">
      <c r="A203" s="76"/>
      <c r="B203" s="10" t="s">
        <v>766</v>
      </c>
      <c r="C203" s="10" t="s">
        <v>432</v>
      </c>
      <c r="D203" s="38" t="s">
        <v>767</v>
      </c>
      <c r="E203" s="10">
        <v>960</v>
      </c>
      <c r="F203" s="104">
        <v>54.19</v>
      </c>
      <c r="G203" s="10" t="s">
        <v>747</v>
      </c>
      <c r="H203" s="10"/>
      <c r="I203" s="10">
        <v>10</v>
      </c>
      <c r="J203" s="39">
        <f t="shared" si="5"/>
        <v>5.4189999999999996</v>
      </c>
      <c r="K203" s="40">
        <f t="shared" si="7"/>
        <v>0</v>
      </c>
    </row>
    <row r="204" spans="1:12">
      <c r="A204" s="120" t="s">
        <v>768</v>
      </c>
      <c r="B204" s="10" t="s">
        <v>769</v>
      </c>
      <c r="C204" s="10" t="s">
        <v>432</v>
      </c>
      <c r="D204" s="38" t="s">
        <v>770</v>
      </c>
      <c r="E204" s="10" t="s">
        <v>771</v>
      </c>
      <c r="F204" s="104">
        <v>1292.3399999999999</v>
      </c>
      <c r="G204" s="10" t="s">
        <v>270</v>
      </c>
      <c r="H204" s="10"/>
      <c r="I204" s="10">
        <v>500</v>
      </c>
      <c r="J204" s="41">
        <f t="shared" si="5"/>
        <v>2.5846799999999996</v>
      </c>
      <c r="K204" s="40">
        <f t="shared" si="7"/>
        <v>0</v>
      </c>
      <c r="L204" t="s">
        <v>772</v>
      </c>
    </row>
    <row r="205" spans="1:12">
      <c r="A205" s="121"/>
      <c r="B205" s="10" t="s">
        <v>773</v>
      </c>
      <c r="C205" s="10" t="s">
        <v>432</v>
      </c>
      <c r="D205" s="38" t="s">
        <v>774</v>
      </c>
      <c r="E205" s="10" t="s">
        <v>771</v>
      </c>
      <c r="F205" s="104">
        <v>1292.3399999999999</v>
      </c>
      <c r="G205" s="10" t="s">
        <v>270</v>
      </c>
      <c r="H205" s="10"/>
      <c r="I205" s="10">
        <v>500</v>
      </c>
      <c r="J205" s="41">
        <f t="shared" si="5"/>
        <v>2.5846799999999996</v>
      </c>
      <c r="K205" s="40">
        <f t="shared" si="7"/>
        <v>0</v>
      </c>
    </row>
    <row r="206" spans="1:12">
      <c r="A206" s="75"/>
      <c r="B206" s="77" t="s">
        <v>775</v>
      </c>
      <c r="C206" s="78" t="s">
        <v>776</v>
      </c>
      <c r="D206" s="79" t="s">
        <v>777</v>
      </c>
      <c r="E206" s="78" t="s">
        <v>771</v>
      </c>
      <c r="F206" s="108">
        <v>982.22</v>
      </c>
      <c r="G206" s="78" t="s">
        <v>270</v>
      </c>
      <c r="H206" s="10"/>
      <c r="I206" s="10">
        <v>500</v>
      </c>
      <c r="J206" s="41">
        <f t="shared" si="5"/>
        <v>1.96444</v>
      </c>
      <c r="K206" s="40">
        <f t="shared" si="7"/>
        <v>0</v>
      </c>
    </row>
    <row r="207" spans="1:12">
      <c r="A207" s="75"/>
      <c r="B207" s="80" t="s">
        <v>778</v>
      </c>
      <c r="C207" s="81" t="s">
        <v>776</v>
      </c>
      <c r="D207" s="78" t="s">
        <v>779</v>
      </c>
      <c r="E207" s="81" t="s">
        <v>780</v>
      </c>
      <c r="F207" s="107">
        <v>288.77</v>
      </c>
      <c r="G207" s="81" t="s">
        <v>270</v>
      </c>
      <c r="H207" s="10"/>
      <c r="I207" s="10">
        <v>10</v>
      </c>
      <c r="J207" s="41">
        <f t="shared" si="5"/>
        <v>28.876999999999999</v>
      </c>
      <c r="K207" s="40">
        <f t="shared" si="7"/>
        <v>0</v>
      </c>
    </row>
    <row r="208" spans="1:12">
      <c r="A208" s="75"/>
      <c r="B208" s="80" t="s">
        <v>781</v>
      </c>
      <c r="C208" s="81" t="s">
        <v>776</v>
      </c>
      <c r="D208" s="82" t="s">
        <v>782</v>
      </c>
      <c r="E208" s="83" t="s">
        <v>780</v>
      </c>
      <c r="F208" s="107">
        <v>303.36</v>
      </c>
      <c r="G208" s="81" t="s">
        <v>270</v>
      </c>
      <c r="H208" s="10"/>
      <c r="I208" s="10">
        <v>10</v>
      </c>
      <c r="J208" s="41">
        <f t="shared" si="5"/>
        <v>30.336000000000002</v>
      </c>
      <c r="K208" s="40">
        <f t="shared" si="7"/>
        <v>0</v>
      </c>
    </row>
    <row r="209" spans="1:12">
      <c r="A209" s="120" t="s">
        <v>783</v>
      </c>
      <c r="B209" s="10" t="s">
        <v>784</v>
      </c>
      <c r="C209" s="10" t="s">
        <v>400</v>
      </c>
      <c r="D209" s="38" t="s">
        <v>785</v>
      </c>
      <c r="E209" s="10" t="s">
        <v>786</v>
      </c>
      <c r="F209" s="104">
        <v>747.65</v>
      </c>
      <c r="G209" s="10" t="s">
        <v>270</v>
      </c>
      <c r="H209" s="10"/>
      <c r="I209" s="10">
        <v>4</v>
      </c>
      <c r="J209" s="39">
        <f t="shared" si="5"/>
        <v>186.91249999999999</v>
      </c>
      <c r="K209" s="40">
        <f t="shared" si="7"/>
        <v>0</v>
      </c>
    </row>
    <row r="210" spans="1:12">
      <c r="A210" s="122"/>
      <c r="B210" s="10" t="s">
        <v>787</v>
      </c>
      <c r="C210" s="10" t="s">
        <v>400</v>
      </c>
      <c r="D210" s="38" t="s">
        <v>788</v>
      </c>
      <c r="E210" s="10" t="s">
        <v>786</v>
      </c>
      <c r="F210" s="104">
        <v>476</v>
      </c>
      <c r="G210" s="10" t="s">
        <v>270</v>
      </c>
      <c r="H210" s="10"/>
      <c r="I210" s="10">
        <v>4</v>
      </c>
      <c r="J210" s="39">
        <f t="shared" si="5"/>
        <v>119</v>
      </c>
      <c r="K210" s="40">
        <f t="shared" si="7"/>
        <v>0</v>
      </c>
    </row>
    <row r="211" spans="1:12">
      <c r="A211" s="122"/>
      <c r="B211" s="10" t="s">
        <v>789</v>
      </c>
      <c r="C211" s="10" t="s">
        <v>313</v>
      </c>
      <c r="D211" s="38" t="s">
        <v>790</v>
      </c>
      <c r="E211" s="10" t="s">
        <v>270</v>
      </c>
      <c r="F211" s="104">
        <v>326</v>
      </c>
      <c r="G211" s="10" t="s">
        <v>270</v>
      </c>
      <c r="H211" s="10"/>
      <c r="I211" s="10">
        <v>1</v>
      </c>
      <c r="J211" s="39">
        <f t="shared" si="5"/>
        <v>326</v>
      </c>
      <c r="K211" s="40">
        <f t="shared" si="7"/>
        <v>0</v>
      </c>
    </row>
    <row r="212" spans="1:12">
      <c r="A212" s="121"/>
      <c r="B212" s="10" t="s">
        <v>791</v>
      </c>
      <c r="C212" s="10" t="s">
        <v>313</v>
      </c>
      <c r="D212" s="38" t="s">
        <v>792</v>
      </c>
      <c r="E212" s="10" t="s">
        <v>413</v>
      </c>
      <c r="F212" s="104">
        <v>557</v>
      </c>
      <c r="G212" s="10" t="s">
        <v>270</v>
      </c>
      <c r="H212" s="10"/>
      <c r="I212" s="10">
        <v>10</v>
      </c>
      <c r="J212" s="39">
        <f t="shared" si="5"/>
        <v>55.7</v>
      </c>
      <c r="K212" s="40">
        <f t="shared" si="7"/>
        <v>0</v>
      </c>
    </row>
    <row r="213" spans="1:12">
      <c r="A213" s="44" t="s">
        <v>793</v>
      </c>
      <c r="B213" s="10"/>
      <c r="C213" s="10"/>
      <c r="D213" s="38"/>
      <c r="E213" s="10"/>
      <c r="F213" s="39"/>
      <c r="G213" s="10" t="s">
        <v>794</v>
      </c>
      <c r="H213" s="10"/>
      <c r="I213" s="10"/>
      <c r="J213" s="39">
        <v>2</v>
      </c>
      <c r="K213" s="40">
        <f t="shared" si="7"/>
        <v>0</v>
      </c>
    </row>
    <row r="214" spans="1:12">
      <c r="A214" s="44" t="s">
        <v>795</v>
      </c>
      <c r="B214" s="10" t="s">
        <v>796</v>
      </c>
      <c r="C214" s="10"/>
      <c r="D214" s="38"/>
      <c r="E214" s="10"/>
      <c r="F214" s="39"/>
      <c r="G214" s="10" t="s">
        <v>797</v>
      </c>
      <c r="H214" s="10"/>
      <c r="I214" s="10">
        <v>1</v>
      </c>
      <c r="J214" s="39">
        <v>3.33</v>
      </c>
      <c r="K214" s="40">
        <f t="shared" si="7"/>
        <v>0</v>
      </c>
    </row>
    <row r="215" spans="1:12" ht="16.5" thickBot="1">
      <c r="A215" s="44" t="s">
        <v>798</v>
      </c>
      <c r="B215" s="84" t="s">
        <v>796</v>
      </c>
      <c r="C215" s="84"/>
      <c r="D215" s="85"/>
      <c r="E215" s="84"/>
      <c r="F215" s="41"/>
      <c r="G215" s="84" t="s">
        <v>797</v>
      </c>
      <c r="H215" s="84"/>
      <c r="I215" s="84">
        <v>1</v>
      </c>
      <c r="J215" s="41">
        <v>1.5</v>
      </c>
      <c r="K215" s="86">
        <f t="shared" si="7"/>
        <v>0</v>
      </c>
    </row>
    <row r="216" spans="1:12" ht="17.25" thickTop="1" thickBot="1">
      <c r="K216" s="87">
        <f>SUM(K10:K215)</f>
        <v>0</v>
      </c>
      <c r="L216" t="s">
        <v>799</v>
      </c>
    </row>
    <row r="217" spans="1:12" ht="17.25" thickTop="1" thickBot="1">
      <c r="K217" s="87">
        <f>K216*1.2</f>
        <v>0</v>
      </c>
      <c r="L217" t="s">
        <v>800</v>
      </c>
    </row>
    <row r="218" spans="1:12" ht="16.5" thickTop="1"/>
  </sheetData>
  <mergeCells count="23">
    <mergeCell ref="A190:A192"/>
    <mergeCell ref="A10:A15"/>
    <mergeCell ref="A16:A21"/>
    <mergeCell ref="A23:A24"/>
    <mergeCell ref="A27:A28"/>
    <mergeCell ref="A36:A37"/>
    <mergeCell ref="A142:A143"/>
    <mergeCell ref="A204:A205"/>
    <mergeCell ref="A209:A212"/>
    <mergeCell ref="A45:A46"/>
    <mergeCell ref="A47:A48"/>
    <mergeCell ref="A116:A118"/>
    <mergeCell ref="A130:A133"/>
    <mergeCell ref="A135:A136"/>
    <mergeCell ref="A144:A148"/>
    <mergeCell ref="A152:A153"/>
    <mergeCell ref="A158:A159"/>
    <mergeCell ref="A160:A166"/>
    <mergeCell ref="A168:A169"/>
    <mergeCell ref="A172:A180"/>
    <mergeCell ref="A181:A183"/>
    <mergeCell ref="A184:A185"/>
    <mergeCell ref="A186:A189"/>
  </mergeCells>
  <conditionalFormatting sqref="D144:D145">
    <cfRule type="containsText" dxfId="3" priority="1" operator="containsText" text="URGENT">
      <formula>NOT(ISERROR(SEARCH("URGENT",D144)))</formula>
    </cfRule>
    <cfRule type="containsText" dxfId="2" priority="2" operator="containsText" text="Routine">
      <formula>NOT(ISERROR(SEARCH("Routine",D144)))</formula>
    </cfRule>
  </conditionalFormatting>
  <conditionalFormatting sqref="Q46">
    <cfRule type="cellIs" dxfId="1" priority="4" operator="equal">
      <formula>0</formula>
    </cfRule>
  </conditionalFormatting>
  <conditionalFormatting sqref="Q46:R46">
    <cfRule type="cellIs" dxfId="0" priority="3" operator="equal">
      <formula>0</formula>
    </cfRule>
  </conditionalFormatting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78F70F35F80F41AB16BD0457AA2734" ma:contentTypeVersion="16" ma:contentTypeDescription="Create a new document." ma:contentTypeScope="" ma:versionID="fab7273fcdf5b9ee98a1db07335e05bf">
  <xsd:schema xmlns:xsd="http://www.w3.org/2001/XMLSchema" xmlns:xs="http://www.w3.org/2001/XMLSchema" xmlns:p="http://schemas.microsoft.com/office/2006/metadata/properties" xmlns:ns2="404f605a-dfcd-48b9-9cce-79ab6d3e23d0" xmlns:ns3="7847e93b-28bb-487f-ba41-7ff0a52d8bf4" targetNamespace="http://schemas.microsoft.com/office/2006/metadata/properties" ma:root="true" ma:fieldsID="ed48fd2a86cceed08908557a0baa38d3" ns2:_="" ns3:_="">
    <xsd:import namespace="404f605a-dfcd-48b9-9cce-79ab6d3e23d0"/>
    <xsd:import namespace="7847e93b-28bb-487f-ba41-7ff0a52d8b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4f605a-dfcd-48b9-9cce-79ab6d3e23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f841b39-9e5f-4b0d-aa4b-9252280a9f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47e93b-28bb-487f-ba41-7ff0a52d8bf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5339925-8ced-4ad7-aee8-ccc52a4f94f4}" ma:internalName="TaxCatchAll" ma:showField="CatchAllData" ma:web="7847e93b-28bb-487f-ba41-7ff0a52d8b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4f605a-dfcd-48b9-9cce-79ab6d3e23d0">
      <Terms xmlns="http://schemas.microsoft.com/office/infopath/2007/PartnerControls"/>
    </lcf76f155ced4ddcb4097134ff3c332f>
    <TaxCatchAll xmlns="7847e93b-28bb-487f-ba41-7ff0a52d8bf4" xsi:nil="true"/>
  </documentManagement>
</p:properties>
</file>

<file path=customXml/itemProps1.xml><?xml version="1.0" encoding="utf-8"?>
<ds:datastoreItem xmlns:ds="http://schemas.openxmlformats.org/officeDocument/2006/customXml" ds:itemID="{22B23F1D-3B69-41DA-81AE-10CF877B202D}"/>
</file>

<file path=customXml/itemProps2.xml><?xml version="1.0" encoding="utf-8"?>
<ds:datastoreItem xmlns:ds="http://schemas.openxmlformats.org/officeDocument/2006/customXml" ds:itemID="{AE7C06F0-E5BA-42B5-ADEA-5C5D3BB2ADDC}"/>
</file>

<file path=customXml/itemProps3.xml><?xml version="1.0" encoding="utf-8"?>
<ds:datastoreItem xmlns:ds="http://schemas.openxmlformats.org/officeDocument/2006/customXml" ds:itemID="{F6202844-B573-412C-8655-7751953754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Bleyle</dc:creator>
  <cp:keywords/>
  <dc:description/>
  <cp:lastModifiedBy>Lisa Bleyle</cp:lastModifiedBy>
  <cp:revision/>
  <dcterms:created xsi:type="dcterms:W3CDTF">2024-08-02T17:17:19Z</dcterms:created>
  <dcterms:modified xsi:type="dcterms:W3CDTF">2025-10-06T16:36:12Z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0x0101000478F70F35F80F41AB16BD0457AA2734</vt:lpwstr>
  </property>
  <property fmtid="{D5CDD505-2E9C-101B-9397-08002B2CF9AE}" pid="3" name="MediaServiceImageTags">
    <vt:lpwstr/>
  </property>
</Properties>
</file>