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WEST\ONPRC\Admin\ONPRC BusOff Admin\RATES\Current Core and Other Rates\Yr-60\"/>
    </mc:Choice>
  </mc:AlternateContent>
  <bookViews>
    <workbookView xWindow="2580" yWindow="180" windowWidth="1980" windowHeight="8145"/>
  </bookViews>
  <sheets>
    <sheet name="ART YR60" sheetId="1" r:id="rId1"/>
  </sheets>
  <definedNames>
    <definedName name="_xlnm.Print_Area" localSheetId="0">'ART YR60'!$A$1:$F$104</definedName>
  </definedNames>
  <calcPr calcId="152511"/>
</workbook>
</file>

<file path=xl/calcChain.xml><?xml version="1.0" encoding="utf-8"?>
<calcChain xmlns="http://schemas.openxmlformats.org/spreadsheetml/2006/main">
  <c r="F71" i="1" l="1"/>
  <c r="E71" i="1"/>
  <c r="F70" i="1"/>
  <c r="E70" i="1"/>
  <c r="F57" i="1"/>
  <c r="E57" i="1"/>
  <c r="F91" i="1" l="1"/>
  <c r="E91" i="1"/>
  <c r="F33" i="1" l="1"/>
  <c r="E33" i="1"/>
  <c r="F32" i="1"/>
  <c r="E32" i="1"/>
  <c r="F31" i="1"/>
  <c r="E31" i="1"/>
  <c r="F42" i="1" l="1"/>
  <c r="E42" i="1"/>
  <c r="F41" i="1"/>
  <c r="E41" i="1"/>
  <c r="F40" i="1"/>
  <c r="E40" i="1"/>
  <c r="E16" i="1"/>
  <c r="F16" i="1"/>
  <c r="F30" i="1"/>
  <c r="E30" i="1"/>
  <c r="F19" i="1"/>
  <c r="E19" i="1"/>
  <c r="F18" i="1"/>
  <c r="E18" i="1"/>
  <c r="E102" i="1" l="1"/>
  <c r="E101" i="1"/>
  <c r="E100" i="1"/>
  <c r="E99" i="1"/>
  <c r="E98" i="1"/>
  <c r="E97" i="1"/>
  <c r="E96" i="1"/>
  <c r="E95" i="1"/>
  <c r="E92" i="1"/>
  <c r="E90" i="1"/>
  <c r="E89" i="1"/>
  <c r="E88" i="1"/>
  <c r="E87" i="1"/>
  <c r="E84" i="1"/>
  <c r="E69" i="1"/>
  <c r="E68" i="1"/>
  <c r="E67" i="1"/>
  <c r="E66" i="1"/>
  <c r="E65" i="1"/>
  <c r="E62" i="1"/>
  <c r="E61" i="1"/>
  <c r="E60" i="1"/>
  <c r="E56" i="1"/>
  <c r="E55" i="1"/>
  <c r="E54" i="1"/>
  <c r="E53" i="1"/>
  <c r="E52" i="1"/>
  <c r="E49" i="1"/>
  <c r="E48" i="1"/>
  <c r="E47" i="1"/>
  <c r="E46" i="1"/>
  <c r="E45" i="1"/>
  <c r="E44" i="1"/>
  <c r="E43" i="1"/>
  <c r="E39" i="1"/>
  <c r="E38" i="1"/>
  <c r="E37" i="1"/>
  <c r="E15" i="1"/>
  <c r="E17" i="1"/>
  <c r="E20" i="1"/>
  <c r="E21" i="1"/>
  <c r="E22" i="1"/>
  <c r="E23" i="1"/>
  <c r="E24" i="1"/>
  <c r="E25" i="1"/>
  <c r="E26" i="1"/>
  <c r="E27" i="1"/>
  <c r="E28" i="1"/>
  <c r="E29" i="1"/>
  <c r="E34" i="1"/>
  <c r="E14" i="1"/>
  <c r="F102" i="1" l="1"/>
  <c r="F101" i="1"/>
  <c r="F100" i="1"/>
  <c r="F26" i="1"/>
  <c r="F25" i="1"/>
  <c r="F62" i="1"/>
  <c r="F34" i="1"/>
  <c r="F29" i="1"/>
  <c r="F28" i="1"/>
  <c r="F27" i="1"/>
  <c r="F99" i="1"/>
  <c r="F98" i="1"/>
  <c r="F97" i="1"/>
  <c r="F96" i="1"/>
  <c r="F95" i="1"/>
  <c r="F92" i="1"/>
  <c r="F90" i="1"/>
  <c r="F89" i="1"/>
  <c r="F88" i="1"/>
  <c r="F87" i="1"/>
  <c r="F84" i="1"/>
  <c r="F69" i="1"/>
  <c r="F68" i="1"/>
  <c r="F67" i="1"/>
  <c r="F66" i="1"/>
  <c r="F65" i="1"/>
  <c r="F61" i="1"/>
  <c r="F60" i="1"/>
  <c r="F56" i="1"/>
  <c r="F55" i="1"/>
  <c r="F54" i="1"/>
  <c r="F53" i="1"/>
  <c r="F52" i="1"/>
  <c r="F49" i="1"/>
  <c r="F48" i="1"/>
  <c r="F47" i="1"/>
  <c r="F46" i="1"/>
  <c r="F45" i="1"/>
  <c r="F44" i="1"/>
  <c r="F43" i="1"/>
  <c r="F39" i="1"/>
  <c r="F38" i="1"/>
  <c r="F37" i="1"/>
  <c r="F24" i="1"/>
  <c r="F23" i="1"/>
  <c r="F22" i="1"/>
  <c r="F21" i="1"/>
  <c r="F20" i="1"/>
  <c r="F17" i="1"/>
  <c r="F15" i="1"/>
  <c r="F14" i="1"/>
</calcChain>
</file>

<file path=xl/sharedStrings.xml><?xml version="1.0" encoding="utf-8"?>
<sst xmlns="http://schemas.openxmlformats.org/spreadsheetml/2006/main" count="157" uniqueCount="157">
  <si>
    <t>Media/Cells</t>
  </si>
  <si>
    <t>Other</t>
  </si>
  <si>
    <t>Service</t>
  </si>
  <si>
    <t>002</t>
  </si>
  <si>
    <t>006</t>
  </si>
  <si>
    <t>007</t>
  </si>
  <si>
    <t>009</t>
  </si>
  <si>
    <t>010</t>
  </si>
  <si>
    <t>011</t>
  </si>
  <si>
    <t>014</t>
  </si>
  <si>
    <t>015</t>
  </si>
  <si>
    <t>020</t>
  </si>
  <si>
    <t>021</t>
  </si>
  <si>
    <t>Sperm</t>
  </si>
  <si>
    <t>Oocytes</t>
  </si>
  <si>
    <t>045</t>
  </si>
  <si>
    <t>048</t>
  </si>
  <si>
    <t>Cancelled ovarian stimulation due to poor response</t>
  </si>
  <si>
    <t>Fertilization</t>
  </si>
  <si>
    <t>Embryo Transfer</t>
  </si>
  <si>
    <t>Talp Hepes per 50ml</t>
  </si>
  <si>
    <t>Cumulus/granulosa cells - per animal</t>
  </si>
  <si>
    <t>Talp  per 100 ml  (minimum)</t>
  </si>
  <si>
    <t>IVF activation media</t>
  </si>
  <si>
    <t>031</t>
  </si>
  <si>
    <t>Embryo Freeze / Thaw</t>
  </si>
  <si>
    <t>001</t>
  </si>
  <si>
    <t>003</t>
  </si>
  <si>
    <t>Egg-recovery, sorting / scoring of oocytes</t>
  </si>
  <si>
    <t>008</t>
  </si>
  <si>
    <t>Prepared surgery tubes with media</t>
  </si>
  <si>
    <t>049</t>
  </si>
  <si>
    <t>Fresh, unprocessed sperm - ART Core male  (Mon-Fri)</t>
  </si>
  <si>
    <t>Fresh, unprocessed sperm - ART Core male  (Sat/Sun/Holiday)</t>
  </si>
  <si>
    <t>Frozen sperm, one aliquot + processing  (Mon-Fri)</t>
  </si>
  <si>
    <t>Frozen sperm, one aliquot + processing (Sat/Sun/Holiday)</t>
  </si>
  <si>
    <t>051</t>
  </si>
  <si>
    <t>052</t>
  </si>
  <si>
    <t>Fertilization-Conventional IVF  (Sat/Sun/Holiday)</t>
  </si>
  <si>
    <t>Fertilization-Conventional IVF  (Mon-Fri)</t>
  </si>
  <si>
    <t>hCG,  per injection</t>
  </si>
  <si>
    <t>057</t>
  </si>
  <si>
    <t>Embryo Transfer-Investigator's animal and embryos</t>
  </si>
  <si>
    <t>Fertilization-ICSI  per animal    (Mon-Fri)</t>
  </si>
  <si>
    <t>059</t>
  </si>
  <si>
    <t xml:space="preserve">Ovaries   (when available) </t>
  </si>
  <si>
    <t>016</t>
  </si>
  <si>
    <t>017</t>
  </si>
  <si>
    <t>018</t>
  </si>
  <si>
    <t>Follicular Fluid  (Up to five follicles)</t>
  </si>
  <si>
    <t>061</t>
  </si>
  <si>
    <t>030</t>
  </si>
  <si>
    <t>062</t>
  </si>
  <si>
    <t>Fresh Oocytes:  MIIs, MIs, GVs (as available)  Price for each</t>
  </si>
  <si>
    <t>Monkey serum for culture   per 5 mL aliquot</t>
  </si>
  <si>
    <t xml:space="preserve">Frozen sperm, per straw, unprocessed </t>
  </si>
  <si>
    <t>Controlled ovarian stimulation cycle - ART animal 5th COS</t>
  </si>
  <si>
    <t>Global Media  per mL</t>
  </si>
  <si>
    <t>064</t>
  </si>
  <si>
    <t>070</t>
  </si>
  <si>
    <t>Use of Voluson Ultrasound machine  - per scan</t>
  </si>
  <si>
    <t>Specialized Micromanipulations</t>
  </si>
  <si>
    <t xml:space="preserve">Laser Biopsy  </t>
  </si>
  <si>
    <t xml:space="preserve">Microinjection  </t>
  </si>
  <si>
    <t>Freeze &amp; thaw of blastocyst stage embryos by Vitrification  (1-4 emb)</t>
  </si>
  <si>
    <t>Ultrasound for follicle analysis or pregnancy monitoring by ART Core</t>
  </si>
  <si>
    <t>Maturation Media  1 mL</t>
  </si>
  <si>
    <t>Item Code</t>
  </si>
  <si>
    <t>For reduced F&amp;A, enter amount of F&amp;A in field for calculations:</t>
  </si>
  <si>
    <t>068</t>
  </si>
  <si>
    <t>005</t>
  </si>
  <si>
    <t>032</t>
  </si>
  <si>
    <t>IVF plus Embryo Culture</t>
  </si>
  <si>
    <t>012</t>
  </si>
  <si>
    <t>067</t>
  </si>
  <si>
    <t>ARTs Tech Time/Training (per hour)</t>
  </si>
  <si>
    <t>013</t>
  </si>
  <si>
    <t>004</t>
  </si>
  <si>
    <t>022</t>
  </si>
  <si>
    <t>023</t>
  </si>
  <si>
    <t>024</t>
  </si>
  <si>
    <t>025</t>
  </si>
  <si>
    <t>Fertilization-ICSI  per animal (Sat/Sun/Holiday)</t>
  </si>
  <si>
    <t>026</t>
  </si>
  <si>
    <t>027</t>
  </si>
  <si>
    <t>Miscellaneous Supplies (contact ART Core for pricing)</t>
  </si>
  <si>
    <t>055</t>
  </si>
  <si>
    <t>Polar Body Biopsy</t>
  </si>
  <si>
    <t>PESA for Cryopreservation - ART Core male</t>
  </si>
  <si>
    <t>065</t>
  </si>
  <si>
    <t>063</t>
  </si>
  <si>
    <t>Cryopreservation of Semen from Necropsied Animal</t>
  </si>
  <si>
    <t>Fresh-washed, counted sperm - ART Core male  (Mon-Fri)</t>
  </si>
  <si>
    <t>Fresh-washed, counted sperm - ART Core male  (Sat/Sun/Holiday)</t>
  </si>
  <si>
    <t>Cancelled On Hold Sample Request</t>
  </si>
  <si>
    <t>066</t>
  </si>
  <si>
    <t>060</t>
  </si>
  <si>
    <t>058</t>
  </si>
  <si>
    <t>050</t>
  </si>
  <si>
    <t>028</t>
  </si>
  <si>
    <t>PESA for Cryopreservation - Investigator Animal</t>
  </si>
  <si>
    <t>Controlled ovarian stimulation cycle - PI animal</t>
  </si>
  <si>
    <t xml:space="preserve">Controlled ovarian stimulation cycle - ART animal   </t>
  </si>
  <si>
    <t>Semen Cryopreservation - ART Core male (Mon-Fri)</t>
  </si>
  <si>
    <t>Semen Cryopreservation - Investigator animal (Mon-Fri)</t>
  </si>
  <si>
    <t>PESA for Insemination by ICSI - ART Core male</t>
  </si>
  <si>
    <t>PESA for Insemination by ICSI - Investigator Animal</t>
  </si>
  <si>
    <t>071</t>
  </si>
  <si>
    <t>072</t>
  </si>
  <si>
    <t>073</t>
  </si>
  <si>
    <t>Fetal Sex Determination Assay  -  results within one month</t>
  </si>
  <si>
    <t>Vaginal Swab post mating (for sperm)</t>
  </si>
  <si>
    <t>Fetal Sex Determination Assay - on demand</t>
  </si>
  <si>
    <t>Generation of a fetus through TMB pairing:  Contact Drew Martin at martilau@ohsu.edu</t>
  </si>
  <si>
    <t>Embryo Transfer-TMB Core animal Category #2: Pregnancy with retrieval of tissue pre-term*</t>
  </si>
  <si>
    <t xml:space="preserve">**For Embryo Transfers to obtain a live infant: Investigators must have IACUC approval to add infant(s) prior to having the transfer performed.  The infant will be assigned to the </t>
  </si>
  <si>
    <t>Investigator's IACUC at the time of birth.  There are no per diems for a TMB dam, no lease fee for a TMB infant, and no per diems for an infant with their dam.</t>
  </si>
  <si>
    <t>Any nursery care costs or the cost of a DCM surrogate dam will be the responsibility of the Investigator.</t>
  </si>
  <si>
    <t>Embryo Transfer-TMB animal Category #3: Pregnancy with natural, vaginal delivery of term infant**</t>
  </si>
  <si>
    <t>Embryo Transfer-TMB animal Category #4: Pregnancy with C-section delivery of term infant @155 days*</t>
  </si>
  <si>
    <t>*The PI will be responsible for the cost of the C-section.</t>
  </si>
  <si>
    <t>Embryo Transfer-TMB animal Category #1: Transfer not resulting in pregnancy***</t>
  </si>
  <si>
    <t>***Non-surgical transfers not resulting in pregnancy may be eligible for a partial refund at the determination of a TMB vet.</t>
  </si>
  <si>
    <t>Prices listed are for budgeting purposes only.  At the time of the project, actual rates will be charged.</t>
  </si>
  <si>
    <t>OHSU Federal Rate</t>
  </si>
  <si>
    <t>External Academic Rate</t>
  </si>
  <si>
    <t>Industry Rate</t>
  </si>
  <si>
    <t>Contact ONPRC Grants Administration at ONPRCGA@ohsu.edu when budgeting for Foundation awards and out years.</t>
  </si>
  <si>
    <t>Fresh-washed, counted sperm - Investigator male  (Mon-Fri)</t>
  </si>
  <si>
    <t>074</t>
  </si>
  <si>
    <t>Fresh-washed, counted sperm - Investigator male  (Sat/Sun/Holiday)</t>
  </si>
  <si>
    <t>075</t>
  </si>
  <si>
    <t>079</t>
  </si>
  <si>
    <t>Controlled ovarian stimulation COv cycle - PI animal</t>
  </si>
  <si>
    <t>076</t>
  </si>
  <si>
    <t xml:space="preserve">Controlled ovarian stimulation COv cycle - ART animal   </t>
  </si>
  <si>
    <t>077</t>
  </si>
  <si>
    <t>Controlled ovarian stimulation COv cycle - ART animal 5th COS</t>
  </si>
  <si>
    <t>078</t>
  </si>
  <si>
    <t>Plasma membrane integrity (Live-dead stain)</t>
  </si>
  <si>
    <t>Mitochondrial Membrane Potential (MitoTracker Orange)</t>
  </si>
  <si>
    <t>Plasma membrane and acrosome integrity (Eosin-Fast Green Stain)</t>
  </si>
  <si>
    <t>Sperm DNA Fragmentation (Halotech Kit)</t>
  </si>
  <si>
    <t>080</t>
  </si>
  <si>
    <t>081</t>
  </si>
  <si>
    <t>082</t>
  </si>
  <si>
    <t>IVF-Bio-Fertilization Media per mL</t>
  </si>
  <si>
    <t>083</t>
  </si>
  <si>
    <t>Assisted Reproduction Technology (ART) Core Rates 2019-2020</t>
  </si>
  <si>
    <t>ICSI plus Embryo Culture</t>
  </si>
  <si>
    <t>Embryo Transfer-ART Core Animal Not Resulting in Pregnancy</t>
  </si>
  <si>
    <t>Embryo Transfer-ART Core Animal Resulting in Pregnancy****</t>
  </si>
  <si>
    <t>Screening of recipients @ $168.00 per animal</t>
  </si>
  <si>
    <t>084</t>
  </si>
  <si>
    <t>085</t>
  </si>
  <si>
    <t>086</t>
  </si>
  <si>
    <t>087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</si>
</sst>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12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0" fillId="0" borderId="0"/>
    <xf numFmtId="0" fontId="1" fillId="0" borderId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0">
    <xf numFmtId="0" fontId="0" fillId="0" borderId="0" xfId="0"/>
    <xf numFmtId="49" fontId="4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49" fontId="0" fillId="0" borderId="0" xfId="0" applyNumberFormat="1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164" fontId="0" fillId="0" borderId="0" xfId="0" applyNumberFormat="1" applyFont="1" applyFill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0" fontId="0" fillId="0" borderId="0" xfId="0" applyAlignment="1"/>
    <xf numFmtId="0" fontId="5" fillId="0" borderId="0" xfId="2" applyFont="1" applyFill="1" applyAlignment="1"/>
    <xf numFmtId="49" fontId="3" fillId="4" borderId="0" xfId="0" applyNumberFormat="1" applyFont="1" applyFill="1" applyBorder="1" applyAlignment="1">
      <alignment horizontal="left" wrapText="1"/>
    </xf>
    <xf numFmtId="49" fontId="4" fillId="4" borderId="0" xfId="0" applyNumberFormat="1" applyFont="1" applyFill="1" applyBorder="1" applyAlignment="1">
      <alignment horizontal="left" wrapText="1"/>
    </xf>
    <xf numFmtId="164" fontId="3" fillId="4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 wrapText="1"/>
    </xf>
    <xf numFmtId="164" fontId="3" fillId="0" borderId="9" xfId="0" applyNumberFormat="1" applyFont="1" applyFill="1" applyBorder="1" applyAlignment="1">
      <alignment horizontal="center"/>
    </xf>
    <xf numFmtId="164" fontId="3" fillId="4" borderId="9" xfId="0" applyNumberFormat="1" applyFont="1" applyFill="1" applyBorder="1" applyAlignment="1">
      <alignment horizontal="left"/>
    </xf>
    <xf numFmtId="164" fontId="0" fillId="0" borderId="9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left"/>
    </xf>
    <xf numFmtId="164" fontId="0" fillId="4" borderId="9" xfId="0" applyNumberFormat="1" applyFill="1" applyBorder="1" applyAlignment="1">
      <alignment horizontal="left"/>
    </xf>
    <xf numFmtId="0" fontId="0" fillId="0" borderId="8" xfId="0" applyBorder="1" applyAlignment="1">
      <alignment horizontal="left"/>
    </xf>
    <xf numFmtId="49" fontId="4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0" fontId="0" fillId="2" borderId="0" xfId="0" applyFill="1" applyAlignment="1"/>
    <xf numFmtId="164" fontId="3" fillId="0" borderId="0" xfId="0" applyNumberFormat="1" applyFont="1" applyFill="1" applyBorder="1" applyAlignment="1"/>
    <xf numFmtId="164" fontId="3" fillId="0" borderId="9" xfId="0" applyNumberFormat="1" applyFont="1" applyFill="1" applyBorder="1" applyAlignment="1"/>
    <xf numFmtId="0" fontId="4" fillId="4" borderId="8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0" fillId="0" borderId="0" xfId="0" applyBorder="1" applyAlignment="1"/>
    <xf numFmtId="0" fontId="0" fillId="0" borderId="0" xfId="0" applyFill="1" applyBorder="1" applyAlignment="1">
      <alignment horizontal="left"/>
    </xf>
    <xf numFmtId="0" fontId="0" fillId="0" borderId="8" xfId="0" applyBorder="1" applyAlignment="1"/>
    <xf numFmtId="0" fontId="3" fillId="0" borderId="0" xfId="0" applyFont="1" applyFill="1" applyBorder="1" applyAlignment="1">
      <alignment horizontal="left"/>
    </xf>
    <xf numFmtId="164" fontId="0" fillId="0" borderId="0" xfId="0" applyNumberFormat="1" applyBorder="1" applyAlignment="1"/>
    <xf numFmtId="164" fontId="0" fillId="0" borderId="9" xfId="0" applyNumberFormat="1" applyBorder="1" applyAlignment="1"/>
    <xf numFmtId="0" fontId="0" fillId="0" borderId="0" xfId="0" applyFill="1" applyAlignment="1"/>
    <xf numFmtId="0" fontId="6" fillId="0" borderId="8" xfId="0" applyFont="1" applyFill="1" applyBorder="1" applyAlignment="1">
      <alignment horizontal="left"/>
    </xf>
    <xf numFmtId="0" fontId="0" fillId="0" borderId="10" xfId="0" applyBorder="1" applyAlignment="1"/>
    <xf numFmtId="0" fontId="0" fillId="0" borderId="1" xfId="0" applyFill="1" applyBorder="1" applyAlignment="1">
      <alignment horizontal="left"/>
    </xf>
    <xf numFmtId="0" fontId="0" fillId="0" borderId="1" xfId="0" applyBorder="1" applyAlignment="1"/>
    <xf numFmtId="0" fontId="0" fillId="0" borderId="11" xfId="0" applyBorder="1" applyAlignment="1"/>
    <xf numFmtId="165" fontId="3" fillId="0" borderId="0" xfId="0" applyNumberFormat="1" applyFont="1" applyFill="1" applyBorder="1" applyAlignment="1">
      <alignment horizontal="center"/>
    </xf>
    <xf numFmtId="165" fontId="3" fillId="0" borderId="9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1" fillId="0" borderId="0" xfId="0" applyFont="1" applyFill="1" applyBorder="1" applyAlignment="1"/>
    <xf numFmtId="9" fontId="4" fillId="3" borderId="0" xfId="1" applyFont="1" applyFill="1" applyAlignment="1" applyProtection="1">
      <alignment horizontal="center"/>
      <protection locked="0"/>
    </xf>
    <xf numFmtId="0" fontId="1" fillId="0" borderId="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9" xfId="0" applyBorder="1" applyAlignment="1"/>
    <xf numFmtId="0" fontId="3" fillId="0" borderId="9" xfId="0" applyFont="1" applyFill="1" applyBorder="1" applyAlignment="1">
      <alignment wrapText="1"/>
    </xf>
    <xf numFmtId="164" fontId="7" fillId="4" borderId="3" xfId="0" applyNumberFormat="1" applyFont="1" applyFill="1" applyBorder="1" applyAlignment="1">
      <alignment horizontal="center" wrapText="1"/>
    </xf>
    <xf numFmtId="49" fontId="7" fillId="4" borderId="3" xfId="0" applyNumberFormat="1" applyFont="1" applyFill="1" applyBorder="1" applyAlignment="1">
      <alignment horizontal="center" wrapText="1"/>
    </xf>
    <xf numFmtId="0" fontId="1" fillId="0" borderId="0" xfId="12"/>
    <xf numFmtId="0" fontId="1" fillId="0" borderId="0" xfId="12" applyFont="1" applyFill="1"/>
    <xf numFmtId="0" fontId="5" fillId="0" borderId="0" xfId="12" applyFont="1" applyFill="1" applyAlignment="1"/>
    <xf numFmtId="0" fontId="9" fillId="0" borderId="0" xfId="12" applyFont="1" applyFill="1" applyAlignment="1"/>
    <xf numFmtId="0" fontId="1" fillId="0" borderId="0" xfId="12" applyFont="1" applyFill="1" applyAlignment="1">
      <alignment horizontal="right"/>
    </xf>
    <xf numFmtId="9" fontId="1" fillId="0" borderId="0" xfId="1" applyFont="1" applyFill="1" applyAlignment="1">
      <alignment horizontal="right"/>
    </xf>
    <xf numFmtId="5" fontId="0" fillId="0" borderId="0" xfId="16" applyNumberFormat="1" applyFont="1"/>
    <xf numFmtId="0" fontId="2" fillId="0" borderId="0" xfId="0" applyFont="1" applyAlignment="1">
      <alignment horizontal="center"/>
    </xf>
    <xf numFmtId="164" fontId="4" fillId="0" borderId="0" xfId="3" applyNumberFormat="1" applyFont="1" applyFill="1" applyAlignment="1">
      <alignment horizontal="center"/>
    </xf>
    <xf numFmtId="0" fontId="1" fillId="0" borderId="0" xfId="12" applyAlignment="1">
      <alignment horizontal="center"/>
    </xf>
    <xf numFmtId="9" fontId="6" fillId="0" borderId="0" xfId="0" applyNumberFormat="1" applyFont="1" applyAlignment="1">
      <alignment horizontal="center"/>
    </xf>
    <xf numFmtId="164" fontId="4" fillId="4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4" borderId="0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5" fontId="4" fillId="0" borderId="0" xfId="17" applyNumberFormat="1" applyFont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1" fillId="0" borderId="9" xfId="0" applyNumberFormat="1" applyFont="1" applyFill="1" applyBorder="1" applyAlignment="1">
      <alignment horizontal="center"/>
    </xf>
    <xf numFmtId="5" fontId="4" fillId="0" borderId="0" xfId="17" applyNumberFormat="1" applyFont="1" applyFill="1" applyAlignment="1">
      <alignment horizontal="center"/>
    </xf>
    <xf numFmtId="0" fontId="1" fillId="0" borderId="0" xfId="0" applyFont="1" applyFill="1" applyAlignment="1"/>
    <xf numFmtId="7" fontId="0" fillId="0" borderId="0" xfId="0" applyNumberFormat="1" applyFill="1" applyAlignment="1"/>
    <xf numFmtId="164" fontId="4" fillId="0" borderId="0" xfId="12" applyNumberFormat="1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8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</cellXfs>
  <cellStyles count="18">
    <cellStyle name="Comma 2" xfId="7"/>
    <cellStyle name="Currency" xfId="16" builtinId="4"/>
    <cellStyle name="Currency 2" xfId="17"/>
    <cellStyle name="Normal" xfId="0" builtinId="0"/>
    <cellStyle name="Normal 2" xfId="3"/>
    <cellStyle name="Normal 2 2" xfId="5"/>
    <cellStyle name="Normal 2 2 2" xfId="12"/>
    <cellStyle name="Normal 2 3" xfId="10"/>
    <cellStyle name="Normal 3" xfId="2"/>
    <cellStyle name="Normal 3 2" xfId="9"/>
    <cellStyle name="Normal 3 3" xfId="14"/>
    <cellStyle name="Normal 4" xfId="15"/>
    <cellStyle name="Percent" xfId="1" builtinId="5"/>
    <cellStyle name="Percent 2" xfId="6"/>
    <cellStyle name="Percent 2 2" xfId="13"/>
    <cellStyle name="Percent 3" xfId="4"/>
    <cellStyle name="Percent 3 2" xfId="11"/>
    <cellStyle name="Percent 4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95250</xdr:rowOff>
    </xdr:from>
    <xdr:to>
      <xdr:col>0</xdr:col>
      <xdr:colOff>2181225</xdr:colOff>
      <xdr:row>5</xdr:row>
      <xdr:rowOff>56515</xdr:rowOff>
    </xdr:to>
    <xdr:pic>
      <xdr:nvPicPr>
        <xdr:cNvPr id="3" name="Picture 2" descr="C:\Users\starkk\Desktop\ONPRC-4C-POS-2 for print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0"/>
          <a:ext cx="2143125" cy="675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K107"/>
  <sheetViews>
    <sheetView tabSelected="1" view="pageBreakPreview" zoomScale="80" zoomScaleNormal="100" zoomScaleSheetLayoutView="80" workbookViewId="0">
      <selection activeCell="B3" sqref="B3"/>
    </sheetView>
  </sheetViews>
  <sheetFormatPr defaultColWidth="8.7109375" defaultRowHeight="15" x14ac:dyDescent="0.2"/>
  <cols>
    <col min="1" max="1" width="33" customWidth="1"/>
    <col min="2" max="2" width="58.140625" style="2" customWidth="1"/>
    <col min="3" max="3" width="12.85546875" style="3" customWidth="1"/>
    <col min="4" max="4" width="13.140625" style="65" customWidth="1"/>
    <col min="5" max="5" width="18" customWidth="1"/>
    <col min="6" max="6" width="13.140625" customWidth="1"/>
  </cols>
  <sheetData>
    <row r="3" spans="1:245" ht="15.75" x14ac:dyDescent="0.25">
      <c r="B3" s="12"/>
    </row>
    <row r="4" spans="1:245" ht="15.75" x14ac:dyDescent="0.25">
      <c r="B4" s="12" t="s">
        <v>148</v>
      </c>
    </row>
    <row r="5" spans="1:245" ht="9.75" customHeight="1" x14ac:dyDescent="0.25">
      <c r="B5" s="12"/>
      <c r="D5" s="66"/>
    </row>
    <row r="6" spans="1:245" ht="9.75" customHeight="1" x14ac:dyDescent="0.25">
      <c r="B6" s="12"/>
      <c r="D6" s="66"/>
    </row>
    <row r="7" spans="1:245" ht="15.75" x14ac:dyDescent="0.25">
      <c r="A7" s="61" t="s">
        <v>123</v>
      </c>
      <c r="B7" s="59"/>
      <c r="C7" s="60"/>
      <c r="D7" s="67"/>
      <c r="E7" s="58"/>
      <c r="F7" s="58"/>
      <c r="G7" s="62"/>
      <c r="H7" s="63"/>
      <c r="I7" s="58"/>
      <c r="J7" s="58"/>
      <c r="K7" s="58"/>
      <c r="L7" s="58"/>
    </row>
    <row r="8" spans="1:245" ht="15.75" x14ac:dyDescent="0.25">
      <c r="A8" s="61" t="s">
        <v>127</v>
      </c>
      <c r="B8" s="59"/>
      <c r="C8" s="60"/>
      <c r="D8" s="67"/>
      <c r="E8" s="58"/>
      <c r="F8" s="58"/>
      <c r="G8" s="62"/>
      <c r="H8" s="63"/>
      <c r="I8" s="58"/>
      <c r="J8" s="58"/>
      <c r="K8" s="58"/>
      <c r="L8" s="58"/>
    </row>
    <row r="9" spans="1:245" ht="15.75" hidden="1" x14ac:dyDescent="0.25">
      <c r="B9" s="12"/>
      <c r="D9" s="66" t="s">
        <v>68</v>
      </c>
      <c r="E9" s="47">
        <v>0.47</v>
      </c>
    </row>
    <row r="10" spans="1:245" ht="15.75" hidden="1" customHeight="1" x14ac:dyDescent="0.25">
      <c r="B10" s="12"/>
      <c r="C10" s="16"/>
      <c r="D10" s="68">
        <v>0.47</v>
      </c>
    </row>
    <row r="11" spans="1:245" ht="15.75" customHeight="1" x14ac:dyDescent="0.25">
      <c r="B11" s="12"/>
      <c r="C11" s="16"/>
      <c r="D11" s="68"/>
    </row>
    <row r="12" spans="1:245" s="11" customFormat="1" ht="45" x14ac:dyDescent="0.25">
      <c r="A12" s="94" t="s">
        <v>2</v>
      </c>
      <c r="B12" s="95"/>
      <c r="C12" s="57" t="s">
        <v>67</v>
      </c>
      <c r="D12" s="56" t="s">
        <v>124</v>
      </c>
      <c r="E12" s="56" t="s">
        <v>125</v>
      </c>
      <c r="F12" s="56" t="s">
        <v>126</v>
      </c>
    </row>
    <row r="13" spans="1:245" s="11" customFormat="1" ht="12.75" x14ac:dyDescent="0.2">
      <c r="A13" s="96" t="s">
        <v>13</v>
      </c>
      <c r="B13" s="97"/>
      <c r="C13" s="97"/>
      <c r="D13" s="97"/>
      <c r="E13" s="97"/>
      <c r="F13" s="98"/>
    </row>
    <row r="14" spans="1:245" s="11" customFormat="1" ht="12.75" x14ac:dyDescent="0.2">
      <c r="A14" s="87" t="s">
        <v>32</v>
      </c>
      <c r="B14" s="86"/>
      <c r="C14" s="3" t="s">
        <v>26</v>
      </c>
      <c r="D14" s="75">
        <v>237.54284999999996</v>
      </c>
      <c r="E14" s="43">
        <f>ROUND((D14*1.75),0)</f>
        <v>416</v>
      </c>
      <c r="F14" s="44">
        <f>D14*1.91*1.25</f>
        <v>567.1335543749999</v>
      </c>
    </row>
    <row r="15" spans="1:245" s="11" customFormat="1" ht="12.75" x14ac:dyDescent="0.2">
      <c r="A15" s="87" t="s">
        <v>33</v>
      </c>
      <c r="B15" s="86"/>
      <c r="C15" s="3" t="s">
        <v>36</v>
      </c>
      <c r="D15" s="75">
        <v>356.31944999999996</v>
      </c>
      <c r="E15" s="43">
        <f t="shared" ref="E15:E34" si="0">ROUND((D15*1.75),0)</f>
        <v>624</v>
      </c>
      <c r="F15" s="44">
        <f t="shared" ref="F15:F34" si="1">D15*1.91*1.25</f>
        <v>850.7126868749998</v>
      </c>
    </row>
    <row r="16" spans="1:245" s="26" customFormat="1" ht="12.75" x14ac:dyDescent="0.2">
      <c r="A16" s="83" t="s">
        <v>92</v>
      </c>
      <c r="B16" s="86"/>
      <c r="C16" s="3" t="s">
        <v>3</v>
      </c>
      <c r="D16" s="75">
        <v>364.34069999999997</v>
      </c>
      <c r="E16" s="43">
        <f t="shared" si="0"/>
        <v>638</v>
      </c>
      <c r="F16" s="44">
        <f t="shared" si="1"/>
        <v>869.86342124999987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</row>
    <row r="17" spans="1:245" s="26" customFormat="1" ht="12.75" x14ac:dyDescent="0.2">
      <c r="A17" s="83" t="s">
        <v>93</v>
      </c>
      <c r="B17" s="86"/>
      <c r="C17" s="3" t="s">
        <v>37</v>
      </c>
      <c r="D17" s="75">
        <v>546.51104999999995</v>
      </c>
      <c r="E17" s="43">
        <f t="shared" si="0"/>
        <v>956</v>
      </c>
      <c r="F17" s="44">
        <f t="shared" si="1"/>
        <v>1304.7951318749997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</row>
    <row r="18" spans="1:245" s="26" customFormat="1" ht="12.75" x14ac:dyDescent="0.2">
      <c r="A18" s="83" t="s">
        <v>128</v>
      </c>
      <c r="B18" s="84"/>
      <c r="C18" s="25" t="s">
        <v>129</v>
      </c>
      <c r="D18" s="75">
        <v>123.42374999999998</v>
      </c>
      <c r="E18" s="43">
        <f t="shared" ref="E18:E19" si="2">ROUND((D18*1.75),0)</f>
        <v>216</v>
      </c>
      <c r="F18" s="44">
        <f t="shared" ref="F18:F19" si="3">D18*1.91*1.25</f>
        <v>294.67420312499996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</row>
    <row r="19" spans="1:245" s="26" customFormat="1" ht="12.75" x14ac:dyDescent="0.2">
      <c r="A19" s="83" t="s">
        <v>130</v>
      </c>
      <c r="B19" s="84"/>
      <c r="C19" s="25" t="s">
        <v>131</v>
      </c>
      <c r="D19" s="75">
        <v>185.14079999999998</v>
      </c>
      <c r="E19" s="43">
        <f t="shared" si="2"/>
        <v>324</v>
      </c>
      <c r="F19" s="44">
        <f t="shared" si="3"/>
        <v>442.02365999999995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</row>
    <row r="20" spans="1:245" s="26" customFormat="1" ht="12.75" x14ac:dyDescent="0.2">
      <c r="A20" s="87" t="s">
        <v>34</v>
      </c>
      <c r="B20" s="86"/>
      <c r="C20" s="3" t="s">
        <v>27</v>
      </c>
      <c r="D20" s="78">
        <v>180</v>
      </c>
      <c r="E20" s="43">
        <f t="shared" si="0"/>
        <v>315</v>
      </c>
      <c r="F20" s="44">
        <f t="shared" si="1"/>
        <v>429.75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</row>
    <row r="21" spans="1:245" s="26" customFormat="1" ht="12.75" x14ac:dyDescent="0.2">
      <c r="A21" s="85" t="s">
        <v>35</v>
      </c>
      <c r="B21" s="86"/>
      <c r="C21" s="16" t="s">
        <v>77</v>
      </c>
      <c r="D21" s="78">
        <v>357</v>
      </c>
      <c r="E21" s="43">
        <f t="shared" si="0"/>
        <v>625</v>
      </c>
      <c r="F21" s="44">
        <f t="shared" si="1"/>
        <v>852.33749999999998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</row>
    <row r="22" spans="1:245" s="26" customFormat="1" ht="12.75" x14ac:dyDescent="0.2">
      <c r="A22" s="87" t="s">
        <v>55</v>
      </c>
      <c r="B22" s="86"/>
      <c r="C22" s="3" t="s">
        <v>52</v>
      </c>
      <c r="D22" s="78">
        <v>84</v>
      </c>
      <c r="E22" s="43">
        <f t="shared" si="0"/>
        <v>147</v>
      </c>
      <c r="F22" s="44">
        <f t="shared" si="1"/>
        <v>200.55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</row>
    <row r="23" spans="1:245" s="26" customFormat="1" ht="12.75" x14ac:dyDescent="0.2">
      <c r="A23" s="83" t="s">
        <v>103</v>
      </c>
      <c r="B23" s="86"/>
      <c r="C23" s="8" t="s">
        <v>70</v>
      </c>
      <c r="D23" s="78">
        <v>442</v>
      </c>
      <c r="E23" s="43">
        <f t="shared" si="0"/>
        <v>774</v>
      </c>
      <c r="F23" s="44">
        <f t="shared" si="1"/>
        <v>1055.2749999999999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</row>
    <row r="24" spans="1:245" s="26" customFormat="1" ht="12.75" x14ac:dyDescent="0.2">
      <c r="A24" s="83" t="s">
        <v>104</v>
      </c>
      <c r="B24" s="86"/>
      <c r="C24" s="25" t="s">
        <v>86</v>
      </c>
      <c r="D24" s="78">
        <v>195</v>
      </c>
      <c r="E24" s="43">
        <f t="shared" si="0"/>
        <v>341</v>
      </c>
      <c r="F24" s="44">
        <f t="shared" si="1"/>
        <v>465.5625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</row>
    <row r="25" spans="1:245" s="26" customFormat="1" ht="12.75" x14ac:dyDescent="0.2">
      <c r="A25" s="83" t="s">
        <v>88</v>
      </c>
      <c r="B25" s="84"/>
      <c r="C25" s="25" t="s">
        <v>89</v>
      </c>
      <c r="D25" s="78">
        <v>552</v>
      </c>
      <c r="E25" s="43">
        <f t="shared" si="0"/>
        <v>966</v>
      </c>
      <c r="F25" s="44">
        <f t="shared" si="1"/>
        <v>1317.8999999999999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</row>
    <row r="26" spans="1:245" s="26" customFormat="1" ht="12.75" x14ac:dyDescent="0.2">
      <c r="A26" s="83" t="s">
        <v>100</v>
      </c>
      <c r="B26" s="84"/>
      <c r="C26" s="25" t="s">
        <v>90</v>
      </c>
      <c r="D26" s="78">
        <v>211</v>
      </c>
      <c r="E26" s="43">
        <f t="shared" si="0"/>
        <v>369</v>
      </c>
      <c r="F26" s="44">
        <f t="shared" si="1"/>
        <v>503.76249999999999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</row>
    <row r="27" spans="1:245" s="26" customFormat="1" ht="12.75" x14ac:dyDescent="0.2">
      <c r="A27" s="83" t="s">
        <v>105</v>
      </c>
      <c r="B27" s="84"/>
      <c r="C27" s="25" t="s">
        <v>95</v>
      </c>
      <c r="D27" s="78">
        <v>450.26639999999998</v>
      </c>
      <c r="E27" s="43">
        <f t="shared" si="0"/>
        <v>788</v>
      </c>
      <c r="F27" s="44">
        <f t="shared" si="1"/>
        <v>1075.0110299999999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</row>
    <row r="28" spans="1:245" s="26" customFormat="1" ht="12.75" x14ac:dyDescent="0.2">
      <c r="A28" s="83" t="s">
        <v>106</v>
      </c>
      <c r="B28" s="84"/>
      <c r="C28" s="25" t="s">
        <v>96</v>
      </c>
      <c r="D28" s="78">
        <v>108.81989999999999</v>
      </c>
      <c r="E28" s="43">
        <f t="shared" si="0"/>
        <v>190</v>
      </c>
      <c r="F28" s="44">
        <f t="shared" si="1"/>
        <v>259.80751124999995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</row>
    <row r="29" spans="1:245" s="26" customFormat="1" ht="12.75" x14ac:dyDescent="0.2">
      <c r="A29" s="83" t="s">
        <v>91</v>
      </c>
      <c r="B29" s="84"/>
      <c r="C29" s="25" t="s">
        <v>97</v>
      </c>
      <c r="D29" s="78">
        <v>169</v>
      </c>
      <c r="E29" s="43">
        <f t="shared" si="0"/>
        <v>296</v>
      </c>
      <c r="F29" s="44">
        <f t="shared" si="1"/>
        <v>403.48749999999995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</row>
    <row r="30" spans="1:245" s="26" customFormat="1" ht="12.75" x14ac:dyDescent="0.2">
      <c r="A30" s="83" t="s">
        <v>94</v>
      </c>
      <c r="B30" s="84"/>
      <c r="C30" s="25" t="s">
        <v>98</v>
      </c>
      <c r="D30" s="75">
        <v>58.922549999999994</v>
      </c>
      <c r="E30" s="43">
        <f t="shared" ref="E30:E33" si="4">ROUND((D30*1.75),0)</f>
        <v>103</v>
      </c>
      <c r="F30" s="44">
        <f t="shared" ref="F30:F33" si="5">D30*1.91*1.25</f>
        <v>140.67758812499997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</row>
    <row r="31" spans="1:245" s="26" customFormat="1" ht="12.75" x14ac:dyDescent="0.2">
      <c r="A31" s="83" t="s">
        <v>139</v>
      </c>
      <c r="B31" s="84"/>
      <c r="C31" s="25" t="s">
        <v>132</v>
      </c>
      <c r="D31" s="75">
        <v>25.874999999999996</v>
      </c>
      <c r="E31" s="43">
        <f t="shared" si="4"/>
        <v>45</v>
      </c>
      <c r="F31" s="44">
        <f t="shared" si="5"/>
        <v>61.77656249999999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</row>
    <row r="32" spans="1:245" s="26" customFormat="1" ht="12.75" x14ac:dyDescent="0.2">
      <c r="A32" s="83" t="s">
        <v>140</v>
      </c>
      <c r="B32" s="84"/>
      <c r="C32" s="25" t="s">
        <v>143</v>
      </c>
      <c r="D32" s="75">
        <v>25.874999999999996</v>
      </c>
      <c r="E32" s="43">
        <f t="shared" si="4"/>
        <v>45</v>
      </c>
      <c r="F32" s="44">
        <f t="shared" si="5"/>
        <v>61.77656249999999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</row>
    <row r="33" spans="1:245" s="26" customFormat="1" ht="12.75" x14ac:dyDescent="0.2">
      <c r="A33" s="83" t="s">
        <v>141</v>
      </c>
      <c r="B33" s="84"/>
      <c r="C33" s="25" t="s">
        <v>144</v>
      </c>
      <c r="D33" s="75">
        <v>25.874999999999996</v>
      </c>
      <c r="E33" s="43">
        <f t="shared" si="4"/>
        <v>45</v>
      </c>
      <c r="F33" s="44">
        <f t="shared" si="5"/>
        <v>61.77656249999999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</row>
    <row r="34" spans="1:245" s="26" customFormat="1" ht="12.75" x14ac:dyDescent="0.2">
      <c r="A34" s="83" t="s">
        <v>142</v>
      </c>
      <c r="B34" s="84"/>
      <c r="C34" s="25" t="s">
        <v>145</v>
      </c>
      <c r="D34" s="75">
        <v>91.08</v>
      </c>
      <c r="E34" s="43">
        <f t="shared" si="0"/>
        <v>159</v>
      </c>
      <c r="F34" s="44">
        <f t="shared" si="1"/>
        <v>217.45349999999999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</row>
    <row r="35" spans="1:245" s="26" customFormat="1" ht="12.75" x14ac:dyDescent="0.2">
      <c r="A35" s="87"/>
      <c r="B35" s="86"/>
      <c r="C35" s="3"/>
      <c r="D35" s="24"/>
      <c r="E35" s="27"/>
      <c r="F35" s="28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</row>
    <row r="36" spans="1:245" s="11" customFormat="1" ht="12.75" x14ac:dyDescent="0.2">
      <c r="A36" s="29" t="s">
        <v>14</v>
      </c>
      <c r="B36" s="30"/>
      <c r="C36" s="13"/>
      <c r="D36" s="69"/>
      <c r="E36" s="15"/>
      <c r="F36" s="18"/>
    </row>
    <row r="37" spans="1:245" s="11" customFormat="1" ht="12.75" x14ac:dyDescent="0.2">
      <c r="A37" s="83" t="s">
        <v>101</v>
      </c>
      <c r="B37" s="86"/>
      <c r="C37" s="3" t="s">
        <v>4</v>
      </c>
      <c r="D37" s="75">
        <v>345.16215</v>
      </c>
      <c r="E37" s="43">
        <f t="shared" ref="E37:E49" si="6">ROUND((D37*1.75),0)</f>
        <v>604</v>
      </c>
      <c r="F37" s="44">
        <f t="shared" ref="F37:F49" si="7">D37*1.91*1.25</f>
        <v>824.07463312499999</v>
      </c>
    </row>
    <row r="38" spans="1:245" s="11" customFormat="1" ht="14.25" customHeight="1" x14ac:dyDescent="0.2">
      <c r="A38" s="83" t="s">
        <v>102</v>
      </c>
      <c r="B38" s="86"/>
      <c r="C38" s="3" t="s">
        <v>5</v>
      </c>
      <c r="D38" s="75">
        <v>3284.5310999999997</v>
      </c>
      <c r="E38" s="43">
        <f t="shared" si="6"/>
        <v>5748</v>
      </c>
      <c r="F38" s="44">
        <f t="shared" si="7"/>
        <v>7841.8180012499988</v>
      </c>
    </row>
    <row r="39" spans="1:245" s="11" customFormat="1" ht="14.25" customHeight="1" x14ac:dyDescent="0.2">
      <c r="A39" s="85" t="s">
        <v>56</v>
      </c>
      <c r="B39" s="86"/>
      <c r="C39" s="6" t="s">
        <v>78</v>
      </c>
      <c r="D39" s="75">
        <v>2834.6994</v>
      </c>
      <c r="E39" s="43">
        <f t="shared" si="6"/>
        <v>4961</v>
      </c>
      <c r="F39" s="44">
        <f t="shared" si="7"/>
        <v>6767.8448174999994</v>
      </c>
    </row>
    <row r="40" spans="1:245" s="11" customFormat="1" ht="12.75" x14ac:dyDescent="0.2">
      <c r="A40" s="83" t="s">
        <v>133</v>
      </c>
      <c r="B40" s="84"/>
      <c r="C40" s="25" t="s">
        <v>134</v>
      </c>
      <c r="D40" s="75">
        <v>328.60214999999999</v>
      </c>
      <c r="E40" s="76">
        <f t="shared" ref="E40:E42" si="8">ROUND((D40*(1+$D$7))/(1+$E$6),0)</f>
        <v>329</v>
      </c>
      <c r="F40" s="77">
        <f t="shared" si="7"/>
        <v>784.53763312499996</v>
      </c>
    </row>
    <row r="41" spans="1:245" s="11" customFormat="1" ht="14.25" customHeight="1" x14ac:dyDescent="0.2">
      <c r="A41" s="83" t="s">
        <v>135</v>
      </c>
      <c r="B41" s="84"/>
      <c r="C41" s="25" t="s">
        <v>136</v>
      </c>
      <c r="D41" s="75">
        <v>3267.9710999999998</v>
      </c>
      <c r="E41" s="76">
        <f t="shared" si="8"/>
        <v>3268</v>
      </c>
      <c r="F41" s="77">
        <f t="shared" si="7"/>
        <v>7802.2810012499986</v>
      </c>
    </row>
    <row r="42" spans="1:245" s="11" customFormat="1" ht="14.25" customHeight="1" x14ac:dyDescent="0.2">
      <c r="A42" s="85" t="s">
        <v>137</v>
      </c>
      <c r="B42" s="84"/>
      <c r="C42" s="6" t="s">
        <v>138</v>
      </c>
      <c r="D42" s="75">
        <v>2818.1394</v>
      </c>
      <c r="E42" s="76">
        <f t="shared" si="8"/>
        <v>2818</v>
      </c>
      <c r="F42" s="77">
        <f t="shared" si="7"/>
        <v>6728.3078175000001</v>
      </c>
    </row>
    <row r="43" spans="1:245" s="11" customFormat="1" ht="14.25" customHeight="1" x14ac:dyDescent="0.2">
      <c r="A43" s="87" t="s">
        <v>17</v>
      </c>
      <c r="B43" s="86"/>
      <c r="C43" s="3" t="s">
        <v>15</v>
      </c>
      <c r="D43" s="75">
        <v>655.24815000000001</v>
      </c>
      <c r="E43" s="43">
        <f t="shared" si="6"/>
        <v>1147</v>
      </c>
      <c r="F43" s="44">
        <f t="shared" si="7"/>
        <v>1564.4049581249999</v>
      </c>
    </row>
    <row r="44" spans="1:245" s="11" customFormat="1" ht="14.25" customHeight="1" x14ac:dyDescent="0.2">
      <c r="A44" s="87" t="s">
        <v>53</v>
      </c>
      <c r="B44" s="86"/>
      <c r="C44" s="6" t="s">
        <v>71</v>
      </c>
      <c r="D44" s="75">
        <v>169.73999999999998</v>
      </c>
      <c r="E44" s="43">
        <f t="shared" si="6"/>
        <v>297</v>
      </c>
      <c r="F44" s="44">
        <f t="shared" si="7"/>
        <v>405.2542499999999</v>
      </c>
    </row>
    <row r="45" spans="1:245" s="11" customFormat="1" ht="12.75" x14ac:dyDescent="0.2">
      <c r="A45" s="85" t="s">
        <v>21</v>
      </c>
      <c r="B45" s="86"/>
      <c r="C45" s="3" t="s">
        <v>6</v>
      </c>
      <c r="D45" s="75">
        <v>58.922549999999994</v>
      </c>
      <c r="E45" s="43">
        <f t="shared" si="6"/>
        <v>103</v>
      </c>
      <c r="F45" s="44">
        <f t="shared" si="7"/>
        <v>140.67758812499997</v>
      </c>
    </row>
    <row r="46" spans="1:245" s="11" customFormat="1" ht="12.75" x14ac:dyDescent="0.2">
      <c r="A46" s="90" t="s">
        <v>49</v>
      </c>
      <c r="B46" s="91"/>
      <c r="C46" s="6" t="s">
        <v>79</v>
      </c>
      <c r="D46" s="75">
        <v>54.741149999999998</v>
      </c>
      <c r="E46" s="43">
        <f t="shared" si="6"/>
        <v>96</v>
      </c>
      <c r="F46" s="44">
        <f t="shared" si="7"/>
        <v>130.694495625</v>
      </c>
    </row>
    <row r="47" spans="1:245" s="11" customFormat="1" ht="12.75" x14ac:dyDescent="0.2">
      <c r="A47" s="87" t="s">
        <v>28</v>
      </c>
      <c r="B47" s="86"/>
      <c r="C47" s="3" t="s">
        <v>29</v>
      </c>
      <c r="D47" s="75">
        <v>239.66459999999998</v>
      </c>
      <c r="E47" s="43">
        <f t="shared" si="6"/>
        <v>419</v>
      </c>
      <c r="F47" s="44">
        <f t="shared" si="7"/>
        <v>572.19923249999988</v>
      </c>
    </row>
    <row r="48" spans="1:245" s="11" customFormat="1" ht="12.75" x14ac:dyDescent="0.2">
      <c r="A48" s="87" t="s">
        <v>40</v>
      </c>
      <c r="B48" s="86"/>
      <c r="C48" s="3" t="s">
        <v>41</v>
      </c>
      <c r="D48" s="75">
        <v>16.559999999999999</v>
      </c>
      <c r="E48" s="43">
        <f t="shared" si="6"/>
        <v>29</v>
      </c>
      <c r="F48" s="44">
        <f t="shared" si="7"/>
        <v>39.536999999999992</v>
      </c>
    </row>
    <row r="49" spans="1:8" s="11" customFormat="1" ht="12.75" x14ac:dyDescent="0.2">
      <c r="A49" s="87" t="s">
        <v>30</v>
      </c>
      <c r="B49" s="86"/>
      <c r="C49" s="3" t="s">
        <v>31</v>
      </c>
      <c r="D49" s="75">
        <v>45.012149999999998</v>
      </c>
      <c r="E49" s="43">
        <f t="shared" si="6"/>
        <v>79</v>
      </c>
      <c r="F49" s="44">
        <f t="shared" si="7"/>
        <v>107.46650812499999</v>
      </c>
    </row>
    <row r="50" spans="1:8" s="11" customFormat="1" ht="12.75" x14ac:dyDescent="0.2">
      <c r="A50" s="88"/>
      <c r="B50" s="89"/>
      <c r="C50" s="3"/>
      <c r="D50" s="24"/>
      <c r="E50" s="27"/>
      <c r="F50" s="28"/>
    </row>
    <row r="51" spans="1:8" s="11" customFormat="1" ht="12.75" x14ac:dyDescent="0.2">
      <c r="A51" s="29" t="s">
        <v>18</v>
      </c>
      <c r="B51" s="30"/>
      <c r="C51" s="13"/>
      <c r="D51" s="69"/>
      <c r="E51" s="15"/>
      <c r="F51" s="18"/>
    </row>
    <row r="52" spans="1:8" s="11" customFormat="1" ht="12.75" x14ac:dyDescent="0.2">
      <c r="A52" s="87" t="s">
        <v>39</v>
      </c>
      <c r="B52" s="86"/>
      <c r="C52" s="3" t="s">
        <v>7</v>
      </c>
      <c r="D52" s="75">
        <v>519.52859999999998</v>
      </c>
      <c r="E52" s="43">
        <f t="shared" ref="E52:E56" si="9">ROUND((D52*1.75),0)</f>
        <v>909</v>
      </c>
      <c r="F52" s="44">
        <f t="shared" ref="F52:F57" si="10">D52*1.91*1.25</f>
        <v>1240.3745324999998</v>
      </c>
    </row>
    <row r="53" spans="1:8" s="11" customFormat="1" ht="12.75" x14ac:dyDescent="0.2">
      <c r="A53" s="85" t="s">
        <v>38</v>
      </c>
      <c r="B53" s="86"/>
      <c r="C53" s="6" t="s">
        <v>80</v>
      </c>
      <c r="D53" s="75">
        <v>779.29290000000003</v>
      </c>
      <c r="E53" s="43">
        <f t="shared" si="9"/>
        <v>1364</v>
      </c>
      <c r="F53" s="44">
        <f t="shared" si="10"/>
        <v>1860.56179875</v>
      </c>
    </row>
    <row r="54" spans="1:8" s="11" customFormat="1" ht="12.75" x14ac:dyDescent="0.2">
      <c r="A54" s="87" t="s">
        <v>43</v>
      </c>
      <c r="B54" s="86"/>
      <c r="C54" s="3" t="s">
        <v>8</v>
      </c>
      <c r="D54" s="75">
        <v>672.57404999999994</v>
      </c>
      <c r="E54" s="43">
        <f t="shared" si="9"/>
        <v>1177</v>
      </c>
      <c r="F54" s="44">
        <f t="shared" si="10"/>
        <v>1605.7705443749999</v>
      </c>
    </row>
    <row r="55" spans="1:8" s="11" customFormat="1" ht="12.75" x14ac:dyDescent="0.2">
      <c r="A55" s="85" t="s">
        <v>82</v>
      </c>
      <c r="B55" s="86"/>
      <c r="C55" s="6" t="s">
        <v>81</v>
      </c>
      <c r="D55" s="75">
        <v>1008.8662499999999</v>
      </c>
      <c r="E55" s="43">
        <f t="shared" si="9"/>
        <v>1766</v>
      </c>
      <c r="F55" s="44">
        <f t="shared" si="10"/>
        <v>2408.6681718749996</v>
      </c>
    </row>
    <row r="56" spans="1:8" s="11" customFormat="1" ht="12.75" x14ac:dyDescent="0.2">
      <c r="A56" s="85" t="s">
        <v>72</v>
      </c>
      <c r="B56" s="86"/>
      <c r="C56" s="6" t="s">
        <v>73</v>
      </c>
      <c r="D56" s="75">
        <v>571.31999999999994</v>
      </c>
      <c r="E56" s="43">
        <f t="shared" si="9"/>
        <v>1000</v>
      </c>
      <c r="F56" s="44">
        <f t="shared" si="10"/>
        <v>1364.0264999999997</v>
      </c>
    </row>
    <row r="57" spans="1:8" s="37" customFormat="1" ht="12.75" x14ac:dyDescent="0.2">
      <c r="A57" s="85" t="s">
        <v>149</v>
      </c>
      <c r="B57" s="93"/>
      <c r="C57" s="6" t="s">
        <v>153</v>
      </c>
      <c r="D57" s="78">
        <v>724</v>
      </c>
      <c r="E57" s="76">
        <f t="shared" ref="E57" si="11">ROUND((D57*(1+$D$7))/(1+$E$6),0)</f>
        <v>724</v>
      </c>
      <c r="F57" s="77">
        <f t="shared" si="10"/>
        <v>1728.55</v>
      </c>
      <c r="G57" s="79"/>
      <c r="H57" s="80"/>
    </row>
    <row r="58" spans="1:8" s="11" customFormat="1" ht="12.75" x14ac:dyDescent="0.2">
      <c r="A58" s="88"/>
      <c r="B58" s="89"/>
      <c r="C58" s="3"/>
      <c r="D58" s="24"/>
      <c r="E58" s="4"/>
      <c r="F58" s="17"/>
    </row>
    <row r="59" spans="1:8" s="11" customFormat="1" ht="12.75" x14ac:dyDescent="0.2">
      <c r="A59" s="29" t="s">
        <v>61</v>
      </c>
      <c r="B59" s="30"/>
      <c r="C59" s="13"/>
      <c r="D59" s="69"/>
      <c r="E59" s="15"/>
      <c r="F59" s="18"/>
    </row>
    <row r="60" spans="1:8" s="11" customFormat="1" ht="12.75" x14ac:dyDescent="0.2">
      <c r="A60" s="87" t="s">
        <v>63</v>
      </c>
      <c r="B60" s="86"/>
      <c r="C60" s="6" t="s">
        <v>83</v>
      </c>
      <c r="D60" s="75">
        <v>528.49169999999992</v>
      </c>
      <c r="E60" s="43">
        <f t="shared" ref="E60:E62" si="12">ROUND((D60*1.75),0)</f>
        <v>925</v>
      </c>
      <c r="F60" s="44">
        <f t="shared" ref="F60:F61" si="13">D60*1.91*1.25</f>
        <v>1261.7739337499997</v>
      </c>
    </row>
    <row r="61" spans="1:8" s="11" customFormat="1" ht="12.75" x14ac:dyDescent="0.2">
      <c r="A61" s="87" t="s">
        <v>62</v>
      </c>
      <c r="B61" s="86"/>
      <c r="C61" s="6" t="s">
        <v>84</v>
      </c>
      <c r="D61" s="75">
        <v>568.12184999999988</v>
      </c>
      <c r="E61" s="43">
        <f t="shared" si="12"/>
        <v>994</v>
      </c>
      <c r="F61" s="44">
        <f t="shared" si="13"/>
        <v>1356.3909168749997</v>
      </c>
    </row>
    <row r="62" spans="1:8" s="11" customFormat="1" ht="12.75" x14ac:dyDescent="0.2">
      <c r="A62" s="83" t="s">
        <v>87</v>
      </c>
      <c r="B62" s="86"/>
      <c r="C62" s="25" t="s">
        <v>99</v>
      </c>
      <c r="D62" s="75">
        <v>483.81074999999993</v>
      </c>
      <c r="E62" s="43">
        <f t="shared" si="12"/>
        <v>847</v>
      </c>
      <c r="F62" s="44">
        <f t="shared" ref="F62" si="14">D62*1.91*1.25</f>
        <v>1155.0981656249999</v>
      </c>
    </row>
    <row r="63" spans="1:8" s="11" customFormat="1" ht="12.75" x14ac:dyDescent="0.2">
      <c r="A63" s="88"/>
      <c r="B63" s="89"/>
      <c r="C63" s="3"/>
      <c r="D63" s="24"/>
      <c r="E63" s="4"/>
      <c r="F63" s="17"/>
    </row>
    <row r="64" spans="1:8" s="11" customFormat="1" ht="12.75" x14ac:dyDescent="0.2">
      <c r="A64" s="29" t="s">
        <v>19</v>
      </c>
      <c r="B64" s="30"/>
      <c r="C64" s="14"/>
      <c r="D64" s="69"/>
      <c r="E64" s="15"/>
      <c r="F64" s="18"/>
    </row>
    <row r="65" spans="1:20" s="31" customFormat="1" ht="12.75" x14ac:dyDescent="0.2">
      <c r="A65" s="91" t="s">
        <v>42</v>
      </c>
      <c r="B65" s="91"/>
      <c r="C65" s="3" t="s">
        <v>9</v>
      </c>
      <c r="D65" s="75">
        <v>61.064999999999998</v>
      </c>
      <c r="E65" s="43">
        <f t="shared" ref="E65:E69" si="15">ROUND((D65*1.75),0)</f>
        <v>107</v>
      </c>
      <c r="F65" s="44">
        <f>D65*1.91*1.25</f>
        <v>145.7926875</v>
      </c>
    </row>
    <row r="66" spans="1:20" s="11" customFormat="1" ht="12.75" x14ac:dyDescent="0.2">
      <c r="A66" s="84" t="s">
        <v>121</v>
      </c>
      <c r="B66" s="91"/>
      <c r="C66" s="3" t="s">
        <v>10</v>
      </c>
      <c r="D66" s="75">
        <v>8435.9123999999993</v>
      </c>
      <c r="E66" s="43">
        <f t="shared" si="15"/>
        <v>14763</v>
      </c>
      <c r="F66" s="44">
        <f>D66*1.91*1.25</f>
        <v>20140.740854999996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</row>
    <row r="67" spans="1:20" s="31" customFormat="1" ht="12.75" x14ac:dyDescent="0.2">
      <c r="A67" s="84" t="s">
        <v>114</v>
      </c>
      <c r="B67" s="91"/>
      <c r="C67" s="8" t="s">
        <v>46</v>
      </c>
      <c r="D67" s="75">
        <v>8522.8523999999979</v>
      </c>
      <c r="E67" s="43">
        <f t="shared" si="15"/>
        <v>14915</v>
      </c>
      <c r="F67" s="44">
        <f>D67*1.91*1.25</f>
        <v>20348.310104999993</v>
      </c>
    </row>
    <row r="68" spans="1:20" s="11" customFormat="1" ht="12.75" x14ac:dyDescent="0.2">
      <c r="A68" s="84" t="s">
        <v>118</v>
      </c>
      <c r="B68" s="91"/>
      <c r="C68" s="6" t="s">
        <v>47</v>
      </c>
      <c r="D68" s="75">
        <v>8435.9123999999993</v>
      </c>
      <c r="E68" s="43">
        <f t="shared" si="15"/>
        <v>14763</v>
      </c>
      <c r="F68" s="44">
        <f>D68*1.91*1.25</f>
        <v>20140.740854999996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1:20" s="11" customFormat="1" ht="12.75" x14ac:dyDescent="0.2">
      <c r="A69" s="84" t="s">
        <v>119</v>
      </c>
      <c r="B69" s="91"/>
      <c r="C69" s="6" t="s">
        <v>48</v>
      </c>
      <c r="D69" s="75">
        <v>8435.9123999999993</v>
      </c>
      <c r="E69" s="43">
        <f t="shared" si="15"/>
        <v>14763</v>
      </c>
      <c r="F69" s="44">
        <f>D69*1.91*1.25</f>
        <v>20140.740854999996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</row>
    <row r="70" spans="1:20" s="37" customFormat="1" ht="12.75" x14ac:dyDescent="0.2">
      <c r="A70" s="84" t="s">
        <v>150</v>
      </c>
      <c r="B70" s="84"/>
      <c r="C70" s="6" t="s">
        <v>154</v>
      </c>
      <c r="D70" s="78">
        <v>842</v>
      </c>
      <c r="E70" s="76">
        <f t="shared" ref="E70:E71" si="16">ROUND((D70*(1+$D$7))/(1+$E$6),0)</f>
        <v>842</v>
      </c>
      <c r="F70" s="77">
        <f t="shared" ref="F70:F71" si="17">D70*1.91*1.25</f>
        <v>2010.2750000000001</v>
      </c>
      <c r="G70" s="82"/>
      <c r="H70" s="80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</row>
    <row r="71" spans="1:20" s="37" customFormat="1" ht="12.75" x14ac:dyDescent="0.2">
      <c r="A71" s="84" t="s">
        <v>151</v>
      </c>
      <c r="B71" s="84"/>
      <c r="C71" s="6" t="s">
        <v>155</v>
      </c>
      <c r="D71" s="78">
        <v>4128</v>
      </c>
      <c r="E71" s="76">
        <f t="shared" si="16"/>
        <v>4128</v>
      </c>
      <c r="F71" s="77">
        <f t="shared" si="17"/>
        <v>9855.5999999999985</v>
      </c>
      <c r="G71" s="82"/>
      <c r="H71" s="80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</row>
    <row r="72" spans="1:20" s="82" customFormat="1" ht="12.75" x14ac:dyDescent="0.2">
      <c r="A72" s="84" t="s">
        <v>152</v>
      </c>
      <c r="B72" s="84"/>
      <c r="C72" s="6" t="s">
        <v>156</v>
      </c>
      <c r="D72" s="81"/>
      <c r="E72" s="7"/>
      <c r="F72" s="19"/>
      <c r="H72" s="80"/>
    </row>
    <row r="73" spans="1:20" s="31" customFormat="1" ht="12.75" x14ac:dyDescent="0.2">
      <c r="A73" s="84"/>
      <c r="B73" s="99"/>
      <c r="C73" s="6"/>
      <c r="D73" s="24"/>
      <c r="E73" s="7"/>
      <c r="F73" s="19"/>
    </row>
    <row r="74" spans="1:20" s="31" customFormat="1" ht="12.75" x14ac:dyDescent="0.2">
      <c r="C74" s="6"/>
      <c r="D74" s="24"/>
      <c r="E74" s="7"/>
      <c r="F74" s="19"/>
    </row>
    <row r="75" spans="1:20" s="31" customFormat="1" ht="12.75" x14ac:dyDescent="0.2">
      <c r="A75" s="83" t="s">
        <v>120</v>
      </c>
      <c r="B75" s="93"/>
      <c r="C75" s="6"/>
      <c r="D75" s="24"/>
      <c r="E75" s="7"/>
      <c r="F75" s="19"/>
    </row>
    <row r="76" spans="1:20" s="11" customFormat="1" ht="15.75" x14ac:dyDescent="0.25">
      <c r="A76" s="46" t="s">
        <v>115</v>
      </c>
      <c r="B76" s="46"/>
      <c r="C76" s="3"/>
      <c r="D76" s="70"/>
      <c r="F76" s="54"/>
    </row>
    <row r="77" spans="1:20" s="11" customFormat="1" ht="12.75" x14ac:dyDescent="0.2">
      <c r="A77" s="46" t="s">
        <v>116</v>
      </c>
      <c r="B77" s="45"/>
      <c r="C77" s="45"/>
      <c r="D77" s="71"/>
      <c r="E77" s="45"/>
      <c r="F77" s="55"/>
    </row>
    <row r="78" spans="1:20" s="11" customFormat="1" ht="12.75" x14ac:dyDescent="0.2">
      <c r="A78" s="84" t="s">
        <v>117</v>
      </c>
      <c r="B78" s="86"/>
      <c r="C78" s="23"/>
      <c r="D78" s="24"/>
      <c r="E78" s="5"/>
      <c r="F78" s="17"/>
    </row>
    <row r="79" spans="1:20" s="11" customFormat="1" ht="12.75" x14ac:dyDescent="0.2">
      <c r="A79" s="52" t="s">
        <v>122</v>
      </c>
      <c r="B79" s="53"/>
      <c r="C79" s="23"/>
      <c r="D79" s="24"/>
      <c r="E79" s="5"/>
      <c r="F79" s="17"/>
    </row>
    <row r="80" spans="1:20" s="31" customFormat="1" ht="12.75" x14ac:dyDescent="0.2">
      <c r="A80" s="51"/>
      <c r="B80" s="50"/>
      <c r="C80" s="6"/>
      <c r="D80" s="24"/>
      <c r="E80" s="7"/>
      <c r="F80" s="19"/>
    </row>
    <row r="81" spans="1:6" s="31" customFormat="1" ht="12.75" x14ac:dyDescent="0.2">
      <c r="A81" s="84" t="s">
        <v>113</v>
      </c>
      <c r="B81" s="86"/>
      <c r="C81" s="6"/>
      <c r="D81" s="24"/>
      <c r="E81" s="7"/>
      <c r="F81" s="19"/>
    </row>
    <row r="82" spans="1:6" s="31" customFormat="1" ht="12.75" x14ac:dyDescent="0.2">
      <c r="A82" s="92"/>
      <c r="B82" s="93"/>
      <c r="C82" s="6"/>
      <c r="D82" s="24"/>
      <c r="E82" s="7"/>
      <c r="F82" s="19"/>
    </row>
    <row r="83" spans="1:6" s="11" customFormat="1" ht="12.75" x14ac:dyDescent="0.2">
      <c r="A83" s="29" t="s">
        <v>25</v>
      </c>
      <c r="B83" s="30"/>
      <c r="C83" s="13"/>
      <c r="D83" s="69"/>
      <c r="E83" s="15"/>
      <c r="F83" s="18"/>
    </row>
    <row r="84" spans="1:6" s="11" customFormat="1" ht="12.75" x14ac:dyDescent="0.2">
      <c r="A84" s="87" t="s">
        <v>64</v>
      </c>
      <c r="B84" s="86"/>
      <c r="C84" s="6" t="s">
        <v>76</v>
      </c>
      <c r="D84" s="75">
        <v>131.30009999999999</v>
      </c>
      <c r="E84" s="43">
        <f t="shared" ref="E84" si="18">ROUND((D84*1.75),0)</f>
        <v>230</v>
      </c>
      <c r="F84" s="44">
        <f>D84*1.91*1.25</f>
        <v>313.47898874999993</v>
      </c>
    </row>
    <row r="85" spans="1:6" s="11" customFormat="1" ht="15.75" x14ac:dyDescent="0.25">
      <c r="A85" s="33"/>
      <c r="B85" s="34"/>
      <c r="C85" s="3"/>
      <c r="D85" s="72"/>
      <c r="E85" s="35"/>
      <c r="F85" s="36"/>
    </row>
    <row r="86" spans="1:6" s="37" customFormat="1" ht="15.75" x14ac:dyDescent="0.25">
      <c r="A86" s="29" t="s">
        <v>0</v>
      </c>
      <c r="B86" s="30"/>
      <c r="C86" s="14"/>
      <c r="D86" s="73"/>
      <c r="E86" s="20"/>
      <c r="F86" s="21"/>
    </row>
    <row r="87" spans="1:6" s="37" customFormat="1" ht="12.75" x14ac:dyDescent="0.2">
      <c r="A87" s="85" t="s">
        <v>57</v>
      </c>
      <c r="B87" s="93"/>
      <c r="C87" s="3" t="s">
        <v>58</v>
      </c>
      <c r="D87" s="75">
        <v>6.2099999999999991</v>
      </c>
      <c r="E87" s="43">
        <f t="shared" ref="E87:E92" si="19">ROUND((D87*1.75),0)</f>
        <v>11</v>
      </c>
      <c r="F87" s="44">
        <f t="shared" ref="F87:F92" si="20">D87*1.91*1.25</f>
        <v>14.826374999999995</v>
      </c>
    </row>
    <row r="88" spans="1:6" s="37" customFormat="1" ht="12.75" x14ac:dyDescent="0.2">
      <c r="A88" s="87" t="s">
        <v>20</v>
      </c>
      <c r="B88" s="86"/>
      <c r="C88" s="3" t="s">
        <v>11</v>
      </c>
      <c r="D88" s="75">
        <v>61.064999999999998</v>
      </c>
      <c r="E88" s="43">
        <f t="shared" si="19"/>
        <v>107</v>
      </c>
      <c r="F88" s="44">
        <f t="shared" si="20"/>
        <v>145.7926875</v>
      </c>
    </row>
    <row r="89" spans="1:6" s="37" customFormat="1" ht="12.75" x14ac:dyDescent="0.2">
      <c r="A89" s="90" t="s">
        <v>22</v>
      </c>
      <c r="B89" s="91"/>
      <c r="C89" s="3" t="s">
        <v>12</v>
      </c>
      <c r="D89" s="75">
        <v>61.064999999999998</v>
      </c>
      <c r="E89" s="43">
        <f t="shared" si="19"/>
        <v>107</v>
      </c>
      <c r="F89" s="44">
        <f t="shared" si="20"/>
        <v>145.7926875</v>
      </c>
    </row>
    <row r="90" spans="1:6" s="11" customFormat="1" ht="12.75" x14ac:dyDescent="0.2">
      <c r="A90" s="90" t="s">
        <v>66</v>
      </c>
      <c r="B90" s="91"/>
      <c r="C90" s="3" t="s">
        <v>16</v>
      </c>
      <c r="D90" s="75">
        <v>5.1749999999999998</v>
      </c>
      <c r="E90" s="43">
        <f t="shared" si="19"/>
        <v>9</v>
      </c>
      <c r="F90" s="44">
        <f t="shared" si="20"/>
        <v>12.3553125</v>
      </c>
    </row>
    <row r="91" spans="1:6" s="11" customFormat="1" ht="12" customHeight="1" x14ac:dyDescent="0.2">
      <c r="A91" s="90" t="s">
        <v>23</v>
      </c>
      <c r="B91" s="91"/>
      <c r="C91" s="6" t="s">
        <v>24</v>
      </c>
      <c r="D91" s="75">
        <v>17.594999999999999</v>
      </c>
      <c r="E91" s="43">
        <f t="shared" ref="E91" si="21">ROUND((D91*1.75),0)</f>
        <v>31</v>
      </c>
      <c r="F91" s="44">
        <f t="shared" ref="F91" si="22">D91*1.91*1.25</f>
        <v>42.008062499999994</v>
      </c>
    </row>
    <row r="92" spans="1:6" s="11" customFormat="1" ht="12" customHeight="1" x14ac:dyDescent="0.2">
      <c r="A92" s="83" t="s">
        <v>146</v>
      </c>
      <c r="B92" s="91"/>
      <c r="C92" s="25" t="s">
        <v>147</v>
      </c>
      <c r="D92" s="75">
        <v>5.1749999999999998</v>
      </c>
      <c r="E92" s="43">
        <f t="shared" si="19"/>
        <v>9</v>
      </c>
      <c r="F92" s="44">
        <f t="shared" si="20"/>
        <v>12.3553125</v>
      </c>
    </row>
    <row r="93" spans="1:6" s="11" customFormat="1" ht="12.75" x14ac:dyDescent="0.2">
      <c r="A93" s="22"/>
      <c r="B93" s="32"/>
      <c r="C93" s="6"/>
      <c r="D93" s="24"/>
      <c r="E93" s="4"/>
      <c r="F93" s="17"/>
    </row>
    <row r="94" spans="1:6" s="11" customFormat="1" ht="12.75" x14ac:dyDescent="0.2">
      <c r="A94" s="29" t="s">
        <v>1</v>
      </c>
      <c r="B94" s="30"/>
      <c r="C94" s="14"/>
      <c r="D94" s="69"/>
      <c r="E94" s="15"/>
      <c r="F94" s="18"/>
    </row>
    <row r="95" spans="1:6" s="11" customFormat="1" ht="12.75" x14ac:dyDescent="0.2">
      <c r="A95" s="90" t="s">
        <v>45</v>
      </c>
      <c r="B95" s="91"/>
      <c r="C95" s="3" t="s">
        <v>44</v>
      </c>
      <c r="D95" s="75">
        <v>654.81344999999988</v>
      </c>
      <c r="E95" s="43">
        <f t="shared" ref="E95:E102" si="23">ROUND((D95*1.75),0)</f>
        <v>1146</v>
      </c>
      <c r="F95" s="44">
        <f t="shared" ref="F95:F102" si="24">D95*1.91*1.25</f>
        <v>1563.3671118749996</v>
      </c>
    </row>
    <row r="96" spans="1:6" s="11" customFormat="1" ht="12.75" x14ac:dyDescent="0.2">
      <c r="A96" s="90" t="s">
        <v>54</v>
      </c>
      <c r="B96" s="91"/>
      <c r="C96" s="3" t="s">
        <v>50</v>
      </c>
      <c r="D96" s="75">
        <v>5.1749999999999998</v>
      </c>
      <c r="E96" s="43">
        <f t="shared" si="23"/>
        <v>9</v>
      </c>
      <c r="F96" s="44">
        <f t="shared" si="24"/>
        <v>12.3553125</v>
      </c>
    </row>
    <row r="97" spans="1:6" s="11" customFormat="1" ht="12.75" x14ac:dyDescent="0.2">
      <c r="A97" s="85" t="s">
        <v>65</v>
      </c>
      <c r="B97" s="93"/>
      <c r="C97" s="3" t="s">
        <v>51</v>
      </c>
      <c r="D97" s="75">
        <v>72.449999999999989</v>
      </c>
      <c r="E97" s="43">
        <f t="shared" si="23"/>
        <v>127</v>
      </c>
      <c r="F97" s="44">
        <f t="shared" si="24"/>
        <v>172.97437499999998</v>
      </c>
    </row>
    <row r="98" spans="1:6" s="11" customFormat="1" ht="12.75" x14ac:dyDescent="0.2">
      <c r="A98" s="87" t="s">
        <v>60</v>
      </c>
      <c r="B98" s="86"/>
      <c r="C98" s="3" t="s">
        <v>59</v>
      </c>
      <c r="D98" s="75">
        <v>44.504999999999995</v>
      </c>
      <c r="E98" s="43">
        <f t="shared" si="23"/>
        <v>78</v>
      </c>
      <c r="F98" s="44">
        <f t="shared" si="24"/>
        <v>106.25568749999999</v>
      </c>
    </row>
    <row r="99" spans="1:6" s="11" customFormat="1" ht="12.75" x14ac:dyDescent="0.2">
      <c r="A99" s="85" t="s">
        <v>75</v>
      </c>
      <c r="B99" s="86"/>
      <c r="C99" s="6" t="s">
        <v>74</v>
      </c>
      <c r="D99" s="75">
        <v>42.434999999999995</v>
      </c>
      <c r="E99" s="43">
        <f t="shared" si="23"/>
        <v>74</v>
      </c>
      <c r="F99" s="44">
        <f t="shared" si="24"/>
        <v>101.31356249999997</v>
      </c>
    </row>
    <row r="100" spans="1:6" s="11" customFormat="1" ht="12.75" x14ac:dyDescent="0.2">
      <c r="A100" s="48" t="s">
        <v>110</v>
      </c>
      <c r="B100" s="49"/>
      <c r="C100" s="25" t="s">
        <v>107</v>
      </c>
      <c r="D100" s="75">
        <v>15.721649999999999</v>
      </c>
      <c r="E100" s="43">
        <f t="shared" si="23"/>
        <v>28</v>
      </c>
      <c r="F100" s="44">
        <f t="shared" si="24"/>
        <v>37.535439374999996</v>
      </c>
    </row>
    <row r="101" spans="1:6" s="11" customFormat="1" ht="12.75" x14ac:dyDescent="0.2">
      <c r="A101" s="48" t="s">
        <v>112</v>
      </c>
      <c r="B101" s="49"/>
      <c r="C101" s="25" t="s">
        <v>108</v>
      </c>
      <c r="D101" s="75">
        <v>503.17559999999997</v>
      </c>
      <c r="E101" s="43">
        <f t="shared" si="23"/>
        <v>881</v>
      </c>
      <c r="F101" s="44">
        <f t="shared" si="24"/>
        <v>1201.331745</v>
      </c>
    </row>
    <row r="102" spans="1:6" s="11" customFormat="1" ht="12.75" x14ac:dyDescent="0.2">
      <c r="A102" s="48" t="s">
        <v>111</v>
      </c>
      <c r="B102" s="49"/>
      <c r="C102" s="25" t="s">
        <v>109</v>
      </c>
      <c r="D102" s="75">
        <v>10.712249999999999</v>
      </c>
      <c r="E102" s="43">
        <f t="shared" si="23"/>
        <v>19</v>
      </c>
      <c r="F102" s="44">
        <f t="shared" si="24"/>
        <v>25.575496874999999</v>
      </c>
    </row>
    <row r="103" spans="1:6" s="11" customFormat="1" ht="12.75" x14ac:dyDescent="0.2">
      <c r="A103" s="38" t="s">
        <v>85</v>
      </c>
      <c r="B103" s="34"/>
      <c r="C103" s="16" t="s">
        <v>69</v>
      </c>
      <c r="D103" s="24"/>
      <c r="E103" s="4"/>
      <c r="F103" s="17"/>
    </row>
    <row r="104" spans="1:6" s="11" customFormat="1" x14ac:dyDescent="0.2">
      <c r="A104" s="39"/>
      <c r="B104" s="40"/>
      <c r="C104" s="10"/>
      <c r="D104" s="74"/>
      <c r="E104" s="41"/>
      <c r="F104" s="42"/>
    </row>
    <row r="105" spans="1:6" s="11" customFormat="1" x14ac:dyDescent="0.2">
      <c r="B105" s="34"/>
      <c r="C105" s="3"/>
      <c r="D105" s="65"/>
      <c r="E105" s="9"/>
    </row>
    <row r="106" spans="1:6" ht="12.75" x14ac:dyDescent="0.2">
      <c r="C106" s="1"/>
      <c r="D106" s="24"/>
      <c r="E106" s="5"/>
      <c r="F106" s="4"/>
    </row>
    <row r="107" spans="1:6" ht="12.75" x14ac:dyDescent="0.2">
      <c r="D107" s="64"/>
    </row>
  </sheetData>
  <sheetProtection algorithmName="SHA-512" hashValue="wm2boa8sXZW1qH1LV4dqHtg9XxShIvv1qFLbR5cfE0PbkDUq5j/u3OvLZbfAgIT7XSQXG/zPNmU28N0/vl0G8Q==" saltValue="ciLN3AudbsJETicO/1pjsw==" spinCount="100000" sheet="1" objects="1" scenarios="1"/>
  <mergeCells count="74">
    <mergeCell ref="A72:B72"/>
    <mergeCell ref="A29:B29"/>
    <mergeCell ref="A27:B27"/>
    <mergeCell ref="A73:B73"/>
    <mergeCell ref="A78:B78"/>
    <mergeCell ref="A68:B68"/>
    <mergeCell ref="A60:B60"/>
    <mergeCell ref="A61:B61"/>
    <mergeCell ref="A65:B65"/>
    <mergeCell ref="A66:B66"/>
    <mergeCell ref="A67:B67"/>
    <mergeCell ref="A63:B63"/>
    <mergeCell ref="A50:B50"/>
    <mergeCell ref="A75:B75"/>
    <mergeCell ref="A57:B57"/>
    <mergeCell ref="A70:B70"/>
    <mergeCell ref="A71:B71"/>
    <mergeCell ref="A23:B23"/>
    <mergeCell ref="A28:B28"/>
    <mergeCell ref="A12:B12"/>
    <mergeCell ref="A14:B14"/>
    <mergeCell ref="A15:B15"/>
    <mergeCell ref="A13:F13"/>
    <mergeCell ref="A16:B16"/>
    <mergeCell ref="A17:B17"/>
    <mergeCell ref="A20:B20"/>
    <mergeCell ref="A21:B21"/>
    <mergeCell ref="A22:B22"/>
    <mergeCell ref="A24:B24"/>
    <mergeCell ref="A18:B18"/>
    <mergeCell ref="A19:B19"/>
    <mergeCell ref="A25:B25"/>
    <mergeCell ref="A26:B26"/>
    <mergeCell ref="A98:B98"/>
    <mergeCell ref="A99:B99"/>
    <mergeCell ref="A81:B81"/>
    <mergeCell ref="A82:B82"/>
    <mergeCell ref="A89:B89"/>
    <mergeCell ref="A90:B90"/>
    <mergeCell ref="A92:B92"/>
    <mergeCell ref="A95:B95"/>
    <mergeCell ref="A96:B96"/>
    <mergeCell ref="A97:B97"/>
    <mergeCell ref="A87:B87"/>
    <mergeCell ref="A88:B88"/>
    <mergeCell ref="A84:B84"/>
    <mergeCell ref="A91:B91"/>
    <mergeCell ref="A69:B69"/>
    <mergeCell ref="A43:B43"/>
    <mergeCell ref="A44:B44"/>
    <mergeCell ref="A39:B39"/>
    <mergeCell ref="A34:B34"/>
    <mergeCell ref="A62:B62"/>
    <mergeCell ref="A58:B58"/>
    <mergeCell ref="A52:B52"/>
    <mergeCell ref="A53:B53"/>
    <mergeCell ref="A54:B54"/>
    <mergeCell ref="A55:B55"/>
    <mergeCell ref="A45:B45"/>
    <mergeCell ref="A46:B46"/>
    <mergeCell ref="A47:B47"/>
    <mergeCell ref="A48:B48"/>
    <mergeCell ref="A56:B56"/>
    <mergeCell ref="A49:B49"/>
    <mergeCell ref="A30:B30"/>
    <mergeCell ref="A40:B40"/>
    <mergeCell ref="A41:B41"/>
    <mergeCell ref="A42:B42"/>
    <mergeCell ref="A37:B37"/>
    <mergeCell ref="A35:B35"/>
    <mergeCell ref="A38:B38"/>
    <mergeCell ref="A31:B31"/>
    <mergeCell ref="A32:B32"/>
    <mergeCell ref="A33:B33"/>
  </mergeCells>
  <phoneticPr fontId="0" type="noConversion"/>
  <pageMargins left="0.5" right="0.25" top="0.5" bottom="0.5" header="0.5" footer="0.5"/>
  <pageSetup scale="54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8fd01c4-ecce-4e40-9b61-6d5453cf6428">3U7F7JU2W7UF-374-41</_dlc_DocId>
    <_dlc_DocIdUrl xmlns="d8fd01c4-ecce-4e40-9b61-6d5453cf6428">
      <Url>https://bridge.ohsu.edu/research/onprc/admin/_layouts/15/DocIdRedir.aspx?ID=3U7F7JU2W7UF-374-41</Url>
      <Description>3U7F7JU2W7UF-374-41</Description>
    </_dlc_DocIdUrl>
    <Rate_x0020_Type xmlns="268b6ca9-0677-45f1-83ec-937555e6963a">Research Cores</Rate_x0020_Type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48A9C4DAC373418EBCAE9571746998" ma:contentTypeVersion="2" ma:contentTypeDescription="Create a new document." ma:contentTypeScope="" ma:versionID="876b7d1350abcf3bbf5bc0ea22d78704">
  <xsd:schema xmlns:xsd="http://www.w3.org/2001/XMLSchema" xmlns:xs="http://www.w3.org/2001/XMLSchema" xmlns:p="http://schemas.microsoft.com/office/2006/metadata/properties" xmlns:ns2="d8fd01c4-ecce-4e40-9b61-6d5453cf6428" xmlns:ns3="268b6ca9-0677-45f1-83ec-937555e6963a" targetNamespace="http://schemas.microsoft.com/office/2006/metadata/properties" ma:root="true" ma:fieldsID="8bcdf6d65f42fcb045f282a01413e5e0" ns2:_="" ns3:_="">
    <xsd:import namespace="d8fd01c4-ecce-4e40-9b61-6d5453cf6428"/>
    <xsd:import namespace="268b6ca9-0677-45f1-83ec-937555e6963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Rate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fd01c4-ecce-4e40-9b61-6d5453cf642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8b6ca9-0677-45f1-83ec-937555e6963a" elementFormDefault="qualified">
    <xsd:import namespace="http://schemas.microsoft.com/office/2006/documentManagement/types"/>
    <xsd:import namespace="http://schemas.microsoft.com/office/infopath/2007/PartnerControls"/>
    <xsd:element name="Rate_x0020_Type" ma:index="11" nillable="true" ma:displayName="Rate Type" ma:default="Research Cores" ma:format="Dropdown" ma:internalName="Rate_x0020_Type">
      <xsd:simpleType>
        <xsd:restriction base="dms:Choice">
          <xsd:enumeration value="NHP"/>
          <xsd:enumeration value="Research Cores"/>
          <xsd:enumeration value="Oth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FC145D-C709-4258-AE98-0BA8B4C88F3E}">
  <ds:schemaRefs>
    <ds:schemaRef ds:uri="http://schemas.microsoft.com/office/2006/documentManagement/types"/>
    <ds:schemaRef ds:uri="http://purl.org/dc/elements/1.1/"/>
    <ds:schemaRef ds:uri="d8fd01c4-ecce-4e40-9b61-6d5453cf6428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268b6ca9-0677-45f1-83ec-937555e6963a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11F565C-8AC4-42C1-B547-203EBE95492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3BE0B85-3284-4606-A0B5-C53A764DC6C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F3B45D1-73D6-4450-A097-505EBF8287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fd01c4-ecce-4e40-9b61-6d5453cf6428"/>
    <ds:schemaRef ds:uri="268b6ca9-0677-45f1-83ec-937555e696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ART YR60</vt:lpstr>
      <vt:lpstr>'ART YR60'!Print_Area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Camel</dc:creator>
  <cp:lastModifiedBy>waddells</cp:lastModifiedBy>
  <cp:lastPrinted>2017-07-17T18:27:49Z</cp:lastPrinted>
  <dcterms:created xsi:type="dcterms:W3CDTF">2001-11-15T20:39:50Z</dcterms:created>
  <dcterms:modified xsi:type="dcterms:W3CDTF">2019-06-19T19:20:27Z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ba8b4365-a6d6-40d4-b3b2-fabaad3d2d47</vt:lpwstr>
  </property>
  <property fmtid="{D5CDD505-2E9C-101B-9397-08002B2CF9AE}" pid="3" name="ContentTypeId">
    <vt:lpwstr>0x010100CD48A9C4DAC373418EBCAE9571746998</vt:lpwstr>
  </property>
</Properties>
</file>